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9010" windowHeight="12375"/>
  </bookViews>
  <sheets>
    <sheet name="Theater" sheetId="5" r:id="rId1"/>
    <sheet name="Tanz" sheetId="1" r:id="rId2"/>
    <sheet name="Biku" sheetId="10" r:id="rId3"/>
    <sheet name="Musik" sheetId="8" r:id="rId4"/>
    <sheet name="Pop" sheetId="3" r:id="rId5"/>
    <sheet name="Film" sheetId="7" r:id="rId6"/>
    <sheet name="Literatur" sheetId="11" r:id="rId7"/>
    <sheet name="Kulturelle Teilhabe" sheetId="9" r:id="rId8"/>
    <sheet name="Spartenübergreifende Strukturbe" sheetId="19" r:id="rId9"/>
  </sheets>
  <definedNames>
    <definedName name="_xlnm._FilterDatabase" localSheetId="4" hidden="1">Pop!$A$71:$C$90</definedName>
    <definedName name="_xlnm.Print_Area" localSheetId="2">Biku!$A$1:$C$154</definedName>
    <definedName name="_xlnm.Print_Area" localSheetId="5">Film!$A$1:$E$113</definedName>
    <definedName name="_xlnm.Print_Area" localSheetId="7">'Kulturelle Teilhabe'!$A$1:$C$111</definedName>
    <definedName name="_xlnm.Print_Area" localSheetId="6">Literatur!$A$1:$C$89</definedName>
    <definedName name="_xlnm.Print_Area" localSheetId="3">Musik!$A$1:$C$86</definedName>
    <definedName name="_xlnm.Print_Area" localSheetId="4">Pop!$A$1:$C$122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9" l="1"/>
  <c r="C12" i="10" l="1"/>
  <c r="C76" i="9" l="1"/>
  <c r="C71" i="9"/>
  <c r="C77" i="7" l="1"/>
  <c r="C70" i="7"/>
  <c r="C113" i="5" l="1"/>
  <c r="C102" i="5"/>
  <c r="C111" i="3" l="1"/>
  <c r="C117" i="8" l="1"/>
  <c r="C71" i="1" l="1"/>
  <c r="C11" i="1"/>
  <c r="D10" i="7" l="1"/>
  <c r="C104" i="3" l="1"/>
  <c r="C98" i="3"/>
  <c r="C69" i="3"/>
  <c r="C61" i="3"/>
  <c r="C8" i="3"/>
  <c r="C113" i="3" l="1"/>
  <c r="C115" i="3" s="1"/>
  <c r="C104" i="8" l="1"/>
  <c r="C112" i="8"/>
  <c r="C96" i="8"/>
  <c r="C30" i="8"/>
  <c r="C44" i="8"/>
  <c r="C46" i="8"/>
  <c r="C68" i="8"/>
  <c r="C67" i="8"/>
  <c r="C89" i="8"/>
  <c r="C57" i="8"/>
  <c r="C26" i="8"/>
  <c r="C50" i="8"/>
  <c r="C82" i="8"/>
  <c r="C62" i="8"/>
  <c r="C14" i="8"/>
  <c r="C91" i="8" l="1"/>
  <c r="C120" i="8" s="1"/>
  <c r="C122" i="8" l="1"/>
  <c r="C40" i="11"/>
  <c r="C25" i="11" l="1"/>
  <c r="C66" i="1" l="1"/>
  <c r="C60" i="1"/>
  <c r="C41" i="1"/>
  <c r="C35" i="1"/>
  <c r="C53" i="1" s="1"/>
  <c r="C59" i="5" l="1"/>
  <c r="C96" i="5" s="1"/>
  <c r="C55" i="5"/>
  <c r="C117" i="10" l="1"/>
  <c r="C98" i="10" l="1"/>
  <c r="C84" i="10"/>
  <c r="C76" i="10"/>
  <c r="C17" i="10"/>
  <c r="C58" i="11"/>
  <c r="C17" i="11"/>
  <c r="C47" i="5" l="1"/>
  <c r="C18" i="5"/>
  <c r="C60" i="7" l="1"/>
  <c r="C16" i="7"/>
  <c r="C25" i="7"/>
  <c r="C53" i="7" l="1"/>
  <c r="C65" i="7" l="1"/>
  <c r="C79" i="7" s="1"/>
  <c r="C16" i="9"/>
  <c r="C33" i="9" s="1"/>
  <c r="C66" i="9"/>
  <c r="C47" i="9"/>
  <c r="C24" i="19"/>
  <c r="C78" i="9" l="1"/>
  <c r="C81" i="7"/>
  <c r="C106" i="10" l="1"/>
  <c r="C18" i="10" l="1"/>
  <c r="C37" i="19" l="1"/>
  <c r="C29" i="19"/>
  <c r="C39" i="19" l="1"/>
  <c r="C30" i="5" l="1"/>
  <c r="C115" i="5" s="1"/>
  <c r="C117" i="5" l="1"/>
  <c r="C29" i="1"/>
  <c r="C45" i="11" l="1"/>
  <c r="C60" i="11" s="1"/>
  <c r="C122" i="10" l="1"/>
  <c r="C32" i="10" l="1"/>
  <c r="C124" i="10" s="1"/>
  <c r="C10" i="9" l="1"/>
  <c r="C80" i="9" l="1"/>
  <c r="C126" i="10" l="1"/>
  <c r="XFD35" i="11" l="1"/>
  <c r="XFD38" i="11"/>
  <c r="XFD39" i="11"/>
  <c r="XFD40" i="11"/>
  <c r="C6" i="11"/>
  <c r="C18" i="1"/>
  <c r="C73" i="1" l="1"/>
  <c r="C75" i="1" s="1"/>
  <c r="C62" i="11"/>
</calcChain>
</file>

<file path=xl/sharedStrings.xml><?xml version="1.0" encoding="utf-8"?>
<sst xmlns="http://schemas.openxmlformats.org/spreadsheetml/2006/main" count="1277" uniqueCount="972">
  <si>
    <t>Institutionelle Förderung</t>
  </si>
  <si>
    <t>Geförderte Einrichtung</t>
  </si>
  <si>
    <t>Förderung</t>
  </si>
  <si>
    <t>Mouvoir e.V. / Stephanie Thiersch</t>
  </si>
  <si>
    <t>Emanuele Soavi Incompany GbR</t>
  </si>
  <si>
    <t>Geförderte Initiative</t>
  </si>
  <si>
    <t>Projekt</t>
  </si>
  <si>
    <t>tanz.tausch GbR</t>
  </si>
  <si>
    <t>MIRA</t>
  </si>
  <si>
    <t>Din A 13 tanzcompany</t>
  </si>
  <si>
    <t>Barnes Crossing e.V.</t>
  </si>
  <si>
    <t>ehrenfeldstudios e.V.</t>
  </si>
  <si>
    <t>Mietkostenzuschuss</t>
  </si>
  <si>
    <t>Herrlein, Philine</t>
  </si>
  <si>
    <t>Gesamtsumme Projekte</t>
  </si>
  <si>
    <t>Drama Köln e.V.</t>
  </si>
  <si>
    <t>Orangerie - Theater im Volksgarten e.V.</t>
  </si>
  <si>
    <t>A.TONAL.THEATER</t>
  </si>
  <si>
    <t>ANALOGTHEATER</t>
  </si>
  <si>
    <t>Futur3</t>
  </si>
  <si>
    <t>pulk fiktion GbR</t>
  </si>
  <si>
    <t>Svetlana Fourer Ensemble GbR</t>
  </si>
  <si>
    <t>theater monteure</t>
  </si>
  <si>
    <t>c.t.201 Freies Theater Köln e.V.</t>
  </si>
  <si>
    <t>Theater TKO</t>
  </si>
  <si>
    <t>Gastspielförderung Theater</t>
  </si>
  <si>
    <t>cologne on pop GmbH</t>
  </si>
  <si>
    <t>PopkulturKöln e.V.</t>
  </si>
  <si>
    <t>Cologne Popfest e.V.</t>
  </si>
  <si>
    <t>Deichsel, Falko</t>
  </si>
  <si>
    <t>Freedom Sounds e.V.</t>
  </si>
  <si>
    <t>GENAU e.V.</t>
  </si>
  <si>
    <t>Gewölbe GmbH</t>
  </si>
  <si>
    <t>Kaput - Magazin für Insolvenz &amp; Pop</t>
  </si>
  <si>
    <t>Lankisch, Jan</t>
  </si>
  <si>
    <t>Förderung von internationalen Popkünstlern</t>
  </si>
  <si>
    <t>Popanz</t>
  </si>
  <si>
    <t>Pugnaghi, Janosch</t>
  </si>
  <si>
    <t>Projektförderung Vernetzung/Marketing/Standort</t>
  </si>
  <si>
    <t>Projektförderung Produktionen &amp; Sonderprojekte</t>
  </si>
  <si>
    <t>Projektförderung Cologne Music Export</t>
  </si>
  <si>
    <t>FilmInitiativ Köln e.V.</t>
  </si>
  <si>
    <t>Afrika Film Festival</t>
  </si>
  <si>
    <t>Televisor Troika GmbH</t>
  </si>
  <si>
    <t>SoundTrack_Cologne Festival &amp; Kongreß</t>
  </si>
  <si>
    <t>Köln im Film e.V.</t>
  </si>
  <si>
    <t>Köln im Film Stadtgeschichte im Medium Film</t>
  </si>
  <si>
    <t>Projektförderung Festivals</t>
  </si>
  <si>
    <t>Filmclub 813 e.V.</t>
  </si>
  <si>
    <t>Filmforum NRW e.V.</t>
  </si>
  <si>
    <t>Traumathek</t>
  </si>
  <si>
    <t>Masala Movement e.V.</t>
  </si>
  <si>
    <t>Niehler Freiheit e.V.</t>
  </si>
  <si>
    <t>Projektförderung Mehrjährige Förderung</t>
  </si>
  <si>
    <t>Freunde und Förderer des Kölnischen Brauchtums e.V.</t>
  </si>
  <si>
    <t>Stadtmusikverband Köln e.V.</t>
  </si>
  <si>
    <t>musik+konzept e.V.</t>
  </si>
  <si>
    <t>Düppe, Jens</t>
  </si>
  <si>
    <t>KLAENG Jazzkollektiv Köln e.V.</t>
  </si>
  <si>
    <t>Multiphonics e.V.</t>
  </si>
  <si>
    <t>Mark e.V.</t>
  </si>
  <si>
    <t>Italienisches Kulturinstitut</t>
  </si>
  <si>
    <t>Deutzer Zentralwerk der schönen Künste/Raum 13 gGmbH</t>
  </si>
  <si>
    <t>KulturForum TürkeiDeutschland e.V.</t>
  </si>
  <si>
    <t>Sommerblut Kulturfestival e.V.</t>
  </si>
  <si>
    <t>Interessensvertretung</t>
  </si>
  <si>
    <t>KINOAktiv e.V.</t>
  </si>
  <si>
    <t>Literaturhaus Köln e.V.</t>
  </si>
  <si>
    <t>Zuschuss zur Bauunterhaltung</t>
  </si>
  <si>
    <t>Bau-u. Infrastrukturbeihilfen/Reparaturen/Technik</t>
  </si>
  <si>
    <t>Kulturwerk des BBK Köln e.V.</t>
  </si>
  <si>
    <t>Projektförderung Atelierförderung/Mietzuschüsse</t>
  </si>
  <si>
    <t>Projektförderung Kunsträume</t>
  </si>
  <si>
    <t>Projektförderung im öffentlichen Raum</t>
  </si>
  <si>
    <t>kjubh Kunstverein e.V.</t>
  </si>
  <si>
    <t>Quartier am Hafen</t>
  </si>
  <si>
    <t>Jahresprogramm</t>
  </si>
  <si>
    <t>KunstWerk Köln e.V.</t>
  </si>
  <si>
    <t>Fotoraum Köln e.V.</t>
  </si>
  <si>
    <t>CAT Cologne e.V.</t>
  </si>
  <si>
    <t>Videonale e.V.</t>
  </si>
  <si>
    <t>Projektförderung Residenzen</t>
  </si>
  <si>
    <t xml:space="preserve">Projektförderung Einzelprojekte </t>
  </si>
  <si>
    <t>Kunst-Station Sankt Peter</t>
  </si>
  <si>
    <t>Mietzuschüsse</t>
  </si>
  <si>
    <t>Projektförderung Einzellesungen</t>
  </si>
  <si>
    <t>Projektförderung Leseförderung</t>
  </si>
  <si>
    <t>Projektförderung Lesereihen</t>
  </si>
  <si>
    <t>Initiative Kölner Jazz Haus e.V.</t>
  </si>
  <si>
    <t>Wegmann, Ute</t>
  </si>
  <si>
    <t>Projektförderung Ebertplatz</t>
  </si>
  <si>
    <t>Brunnen e.V.</t>
  </si>
  <si>
    <t>Neue innovative Kleinveranstaltungen</t>
  </si>
  <si>
    <t>WEHR51</t>
  </si>
  <si>
    <t>subbotnik</t>
  </si>
  <si>
    <t>artheater</t>
  </si>
  <si>
    <t>Ensemble Integral</t>
  </si>
  <si>
    <t>SPOTNIK - intermediale Künste e.V.</t>
  </si>
  <si>
    <t>Spiegelberg</t>
  </si>
  <si>
    <t>Inklusion und Kultur e.V.</t>
  </si>
  <si>
    <t>Angie Hiesl Produktion</t>
  </si>
  <si>
    <t>artrmx e.V.</t>
  </si>
  <si>
    <t>Sauer &amp; Milanova GbR</t>
  </si>
  <si>
    <t>Zeitkunst e.V.</t>
  </si>
  <si>
    <t>Literaturszene Köln e.V.</t>
  </si>
  <si>
    <t>Die beste aller Welten e.V.</t>
  </si>
  <si>
    <t>Südstadt-Leben e.V.</t>
  </si>
  <si>
    <t>Support Your Locals</t>
  </si>
  <si>
    <t>Planbar Events GmbH</t>
  </si>
  <si>
    <t>Abdullah, Jabbar</t>
  </si>
  <si>
    <t>Carrara, Geremia</t>
  </si>
  <si>
    <t>Borderless TV</t>
  </si>
  <si>
    <t>INDERNET</t>
  </si>
  <si>
    <t>make a move collective</t>
  </si>
  <si>
    <t>Hippana Theatre</t>
  </si>
  <si>
    <t>And She Was Like: BÄM! e.V.</t>
  </si>
  <si>
    <t>Klubkomm – Verband Kölner Clubs und Veranstalter e.V.</t>
  </si>
  <si>
    <t>Kothe, Özlem</t>
  </si>
  <si>
    <t>ON - Neue Musik Köln e.V.</t>
  </si>
  <si>
    <t>Deutsches Tanzarchiv Köln / SK Stiftung Kultur der Sparkasse KölnBonn</t>
  </si>
  <si>
    <t>Lärmschutzfonds</t>
  </si>
  <si>
    <t>Förderverein Kunstraum Fuhrwerkswaage e.V.</t>
  </si>
  <si>
    <t>Internationale Photoszene Köln gUG</t>
  </si>
  <si>
    <t>Kölnischer Kunstverein (KKV)</t>
  </si>
  <si>
    <t xml:space="preserve">Kulturwerk des Bundesverband Bildender Künstler Köln e.V. </t>
  </si>
  <si>
    <t>Moltkerei Werkstatt e.V.</t>
  </si>
  <si>
    <r>
      <t xml:space="preserve">Zentralarchiv für deutsche und internationale Kunstmarktforschung e.V. 
( </t>
    </r>
    <r>
      <rPr>
        <sz val="10"/>
        <rFont val="Arial"/>
        <family val="2"/>
      </rPr>
      <t>ZADIK )</t>
    </r>
  </si>
  <si>
    <t>Offene Musikbühne Ebertplatz</t>
  </si>
  <si>
    <t>Herrmann, Juliane</t>
  </si>
  <si>
    <t>Specks, Johannes</t>
  </si>
  <si>
    <t>statements Köln</t>
  </si>
  <si>
    <t>Stipendien Atelier Galata in Istanbul / Bildende Kunst und Literatur</t>
  </si>
  <si>
    <t>Kasnitz, Adrian</t>
  </si>
  <si>
    <t>Schreibraum Köln</t>
  </si>
  <si>
    <t>Junge Literaturvermittlung Köln e.V.</t>
  </si>
  <si>
    <t>Land in Sicht e.V.</t>
  </si>
  <si>
    <t>Literarische Gesellschaft Köln e.V.</t>
  </si>
  <si>
    <t>Kölnische Gesellschaft für Christlich-Jüdische Zusammenarbeit e.V.</t>
  </si>
  <si>
    <t>jfc Medienzentrum e.V.</t>
  </si>
  <si>
    <t>CINEPÄNZ - Kinderfilmfest</t>
  </si>
  <si>
    <t>Allerweltskino e.V.</t>
  </si>
  <si>
    <t>Kurzfilmfreunde Köln e.V.</t>
  </si>
  <si>
    <t>Schalten und Walten GbR</t>
  </si>
  <si>
    <t>Steinigeweg, Joachim</t>
  </si>
  <si>
    <t>Special Screenings der Dokomotive Plattform</t>
  </si>
  <si>
    <t>Filmreihe Köln</t>
  </si>
  <si>
    <t>Internationales Frauenfilmfestival Dortmund/Köln e.V.</t>
  </si>
  <si>
    <t>Internationales Frauenfilmfestival Dortmund / Köln</t>
  </si>
  <si>
    <t>Lankisch Nink GbR - WEEK-END Fest</t>
  </si>
  <si>
    <t>Knock On Wood</t>
  </si>
  <si>
    <t>Mages, Klaus</t>
  </si>
  <si>
    <t>Mühlenbrink, Marc</t>
  </si>
  <si>
    <t>Reh Monday Live</t>
  </si>
  <si>
    <t>NRW Landesbuero Tanz e.V.</t>
  </si>
  <si>
    <t>Mehrjährige Projektförderung 2018 -2020</t>
  </si>
  <si>
    <t>Overhead Project / Behren &amp; Behren GbR</t>
  </si>
  <si>
    <t>Gastgeberschaft</t>
  </si>
  <si>
    <t>Tossi, Ursina</t>
  </si>
  <si>
    <t>Freies Werkstatt-Theater Köln e.V.</t>
  </si>
  <si>
    <t>studiobühneköln der Universität zu Köln</t>
  </si>
  <si>
    <t>Theater der Keller e.V.</t>
  </si>
  <si>
    <t>SK Stiftung Kultur der Sparkasse KölnBonn</t>
  </si>
  <si>
    <t>Theater Tiefrot e.V.</t>
  </si>
  <si>
    <t>Mehrjährige Projektförderung 2019 -2022</t>
  </si>
  <si>
    <t>Festival Spielarten Landeszuschuss</t>
  </si>
  <si>
    <t>katze und krieg</t>
  </si>
  <si>
    <t>Ensemble Musikfabrik Landesensemble NRW e.V.</t>
  </si>
  <si>
    <t>Initiative Kölner Jazzhaus e.V. / Stadtgarten</t>
  </si>
  <si>
    <t>Frau Musica Nova</t>
  </si>
  <si>
    <t>Wissel, Georg</t>
  </si>
  <si>
    <t>Zoubek, Philip</t>
  </si>
  <si>
    <t>Krebber, Steffen</t>
  </si>
  <si>
    <t>IFM e.V.</t>
  </si>
  <si>
    <t>NRW KULTURsekretariat</t>
  </si>
  <si>
    <t xml:space="preserve">Kölner Theaterpreis </t>
  </si>
  <si>
    <t>Cassiopeia Theater</t>
  </si>
  <si>
    <t>Marketing für Filmkultur 2020
hier v.a. Ausbau der Website filmkultur.koeln mit Podcast, Social Media usw.</t>
  </si>
  <si>
    <t>Internetpräsenz Literaturszene Köln</t>
  </si>
  <si>
    <t>Rudi Rumstajn, Mustafa Zekirov</t>
  </si>
  <si>
    <t>distriktneun - d9 Bietz &amp; Hasenkopf GbR</t>
  </si>
  <si>
    <t>KKT und TAK</t>
  </si>
  <si>
    <t xml:space="preserve">Kulturquartier e.V. </t>
  </si>
  <si>
    <t>KLuG e.V.</t>
  </si>
  <si>
    <t>Gröning, Heinz</t>
  </si>
  <si>
    <t>Müller-Becker, Ingo</t>
  </si>
  <si>
    <t>Rodenkirchen, Norbert</t>
  </si>
  <si>
    <t>Spleen Das Festival</t>
  </si>
  <si>
    <t>Sternenhändler</t>
  </si>
  <si>
    <t>Hermann &amp; Dorothea 4.0</t>
  </si>
  <si>
    <t>Dellbrückentag - Kulturelle Erkundung</t>
  </si>
  <si>
    <t>Lyrik Sound unlimited</t>
  </si>
  <si>
    <t>Runners</t>
  </si>
  <si>
    <t>positive anschläge 0.2 - Straßenstreuner</t>
  </si>
  <si>
    <t>RESPECT SPEECH</t>
  </si>
  <si>
    <t>The artist are present</t>
  </si>
  <si>
    <t>KulturSommer 2020 - Der KulturFleck</t>
  </si>
  <si>
    <t>Adesso GmbH</t>
  </si>
  <si>
    <t>Bahnhof Ehrenfeld GmbH</t>
  </si>
  <si>
    <t>Modernisierung sanitäre Einrichtungen</t>
  </si>
  <si>
    <t>Anschaffung von 2 Luftreinigern</t>
  </si>
  <si>
    <t>Fort IV, Instandsetzung des Notausgangs Raum 6</t>
  </si>
  <si>
    <t>Luxor Musikveranstaltungsbetriebe GmbH</t>
  </si>
  <si>
    <t>Verband deutscher Schriftstellerinnen und Schriftsteller in verdi VS-NRW</t>
  </si>
  <si>
    <t>Un-Label Performing Arts Company / Sommertheater Pusteblume e.V.</t>
  </si>
  <si>
    <t>Kubist e.V.</t>
  </si>
  <si>
    <t>Kunsthaus KAT 18 / GWK GmbH</t>
  </si>
  <si>
    <t>mittendrin e.V.</t>
  </si>
  <si>
    <t>DIN A 13 - tanzcompany</t>
  </si>
  <si>
    <t>Jürgens+Rottgardt GbR</t>
  </si>
  <si>
    <t>Soundshine Entertainment GmbH</t>
  </si>
  <si>
    <t>Inklusion für Behinderte, Migranten und andere Randgruppen am Beispiel der Blinden / Lyrik und Prosa blinder Schriftsteller über ihr Leben in der Gesellschaft der Sehenden</t>
  </si>
  <si>
    <t>Ich erinnere mich noch daran! Für und mit Menschen mit Demenz.</t>
  </si>
  <si>
    <t>Inklusiver Schaupiel-Workshop: Speed Dating Freie Szene Köln</t>
  </si>
  <si>
    <t>All In Internationales Symposium</t>
  </si>
  <si>
    <t>Offene Freiheit</t>
  </si>
  <si>
    <t>Inklusionsdienstleister Studie</t>
  </si>
  <si>
    <t>flausen - Young Artists in Residence</t>
  </si>
  <si>
    <t>#360Baleado Transitraum (AT)</t>
  </si>
  <si>
    <t>Was siehst Du was ich nicht sehe ?</t>
  </si>
  <si>
    <t>RoboLAB - Entwicklung</t>
  </si>
  <si>
    <t>Balkon Konzerte</t>
  </si>
  <si>
    <t>Weishaupt, Katharina</t>
  </si>
  <si>
    <t>Gonzalez, Anna Valerie</t>
  </si>
  <si>
    <t>Baumeister, Eva Maria</t>
  </si>
  <si>
    <t>Diernberger, Hans</t>
  </si>
  <si>
    <t>Freies Werkstatt Theater e.V.</t>
  </si>
  <si>
    <t>Contemporary East Africa #3 - Modern Art from Ethiopia &amp; Rwanda</t>
  </si>
  <si>
    <t>Hundert Gesichter Kölns (Ausstellung)</t>
  </si>
  <si>
    <t>Café FremdwOrte</t>
  </si>
  <si>
    <t>Frühling der Kulturen</t>
  </si>
  <si>
    <t>Ich bin ein Gastarbeiterkind</t>
  </si>
  <si>
    <t>Treffpunkt Weimarer Dreieck</t>
  </si>
  <si>
    <t>In Move</t>
  </si>
  <si>
    <t>Europäisches Literaturfestival Köln Kalk 2020</t>
  </si>
  <si>
    <t>Blick in die Zukunft - Gegen das Vergessen</t>
  </si>
  <si>
    <t>ITALIANA Kulturbrücke am Rhein VIII / 2020</t>
  </si>
  <si>
    <t>Syrien Kunst und Flucht 2020</t>
  </si>
  <si>
    <t>Ewig Leben</t>
  </si>
  <si>
    <t>27. Iranisches Theaterfestival</t>
  </si>
  <si>
    <t>Min´s Monolog</t>
  </si>
  <si>
    <t>Pay Day Africa 2020</t>
  </si>
  <si>
    <t>Stigmatisierte Orte</t>
  </si>
  <si>
    <t>Art of Buna e.V.</t>
  </si>
  <si>
    <t>KUNTS e.V.</t>
  </si>
  <si>
    <t>stimmen afrikas / Allerweltshaus</t>
  </si>
  <si>
    <t>Deutsch-Iranisches Theaterforum e.V.</t>
  </si>
  <si>
    <t>Sermola Performans</t>
  </si>
  <si>
    <t>Mutualite Bonsangani e.V.</t>
  </si>
  <si>
    <t>Darvish, Alireza</t>
  </si>
  <si>
    <t>D'ortona, Rosanna</t>
  </si>
  <si>
    <t>Hasse, Elisavet</t>
  </si>
  <si>
    <t>Kieruj, Margot Martyna</t>
  </si>
  <si>
    <t>Palmitessa, Alessandro</t>
  </si>
  <si>
    <t>Behboudi, Mohammad-Ali</t>
  </si>
  <si>
    <t>Zielke, Marina</t>
  </si>
  <si>
    <t>Südstadt Leben e.V.</t>
  </si>
  <si>
    <t>Projektförderung Filmvorführungen</t>
  </si>
  <si>
    <t>Lern- und Gedenkort Jawne e.V.</t>
  </si>
  <si>
    <t xml:space="preserve"> </t>
  </si>
  <si>
    <t>TelevisorTroika GmbH</t>
  </si>
  <si>
    <t>Kino Gesellschaft Köln Kühn Steinkühler GbR</t>
  </si>
  <si>
    <t>Filmnetzwerk LaDOC</t>
  </si>
  <si>
    <t>Dokomotive Plattform e.V.</t>
  </si>
  <si>
    <t>Harmati, Agota</t>
  </si>
  <si>
    <t>Filmbüro NW e.V.</t>
  </si>
  <si>
    <t>Dokumentarfilminitiative im Filmbüro NW</t>
  </si>
  <si>
    <t>Filmhaus Kino Gesellschaft Köln</t>
  </si>
  <si>
    <t>tricollage gUG</t>
  </si>
  <si>
    <t>Lichtspiele Köln-Kalk Jennifer Schlieper &amp; Felix Seifert GbR</t>
  </si>
  <si>
    <t>Beyer, Peter Conrad</t>
  </si>
  <si>
    <t>Wienand, Christopher</t>
  </si>
  <si>
    <t>Deutsch-Israelische Gesellschaft AG Köln</t>
  </si>
  <si>
    <t>KiKo GmbH</t>
  </si>
  <si>
    <t>Gerettet - auf Zeit. Kindertransporte nach Belgien 1938/1939</t>
  </si>
  <si>
    <t>Interesse an der Wirklichkeit - Der rumänische neue Realismus - 2020</t>
  </si>
  <si>
    <t>Filmprogramm zu den Jugendbuchwochen 2020 "Kanada"</t>
  </si>
  <si>
    <t>CinePop 2021 Vorbereitungskosten</t>
  </si>
  <si>
    <t>Filmgeschichten / Schule des Sehens: Manifeste</t>
  </si>
  <si>
    <t>Kino - Weltsichten - Filmprogramm für geflüchtete Frauen und ihre Familien</t>
  </si>
  <si>
    <t>New Generations - Independent Film Night</t>
  </si>
  <si>
    <t>22. STRANGER THAN FICTION Dokumentarfilmfest</t>
  </si>
  <si>
    <t>STUDIO ARGENTO - Bespielung</t>
  </si>
  <si>
    <t>Moovy Kölner Tanzfilmfestival</t>
  </si>
  <si>
    <t>NRW Independents #9 und #10</t>
  </si>
  <si>
    <t>EUROPÄISCHE KINOPARTNERSCHAFT 2020 Köln - Rotterdam</t>
  </si>
  <si>
    <t>ifs-Begegnung Filmplus</t>
  </si>
  <si>
    <t>NO FUTURE – Wie wollen wir leben? Eine Utopie des Daseins</t>
  </si>
  <si>
    <t>Filmpräsentationen zur Kölner Film- und Stadtgeschichte. Im Fokus: Migration und Fluxus</t>
  </si>
  <si>
    <t>KFFK / Kurzfilmfestival Köln N°14</t>
  </si>
  <si>
    <t>REALITY BITES - Filmreihe mit Gästen</t>
  </si>
  <si>
    <t>Reise zum Mond - Ein Programm mit Familienfilmen zum Thema Science-Fiction im Kölner Planetarium</t>
  </si>
  <si>
    <t>Filmreihe "something weird cinema"</t>
  </si>
  <si>
    <t>FLCKR</t>
  </si>
  <si>
    <t>Guerilla Kino</t>
  </si>
  <si>
    <t>RE:SCREEN</t>
  </si>
  <si>
    <t>Filmreihe "Cinemania Kalk"</t>
  </si>
  <si>
    <t>Blonde Cobra</t>
  </si>
  <si>
    <t>Die Sammlung Schönecker-Vorbereitungskosten 2021</t>
  </si>
  <si>
    <t>CINELIVE - Vorbereitungskosten</t>
  </si>
  <si>
    <t>Projektförderung Tagungen, Seminare, Workshops, Vorträge</t>
  </si>
  <si>
    <t>dfi-Dokumentarfilminitiative im Filmbüro NW</t>
  </si>
  <si>
    <t>Filmsociety im Kunstsalon e.V.</t>
  </si>
  <si>
    <t>20 Jahre Festival für Filmschnitt und Montagekunst "EDI-SLAM"</t>
  </si>
  <si>
    <t>BANDEN BILDEN - Vermittlungsstrategien für den künstlerischen Dokumentarfilm</t>
  </si>
  <si>
    <t>Rendezvous mit ... Andreas Dresen</t>
  </si>
  <si>
    <t>FK Filmhaus Köln</t>
  </si>
  <si>
    <t>FK Filmhaus Köln UG</t>
  </si>
  <si>
    <t>E´DE COLOGNE</t>
  </si>
  <si>
    <t>Lankisch Nink Gbr</t>
  </si>
  <si>
    <t>Wollnik, Dennis</t>
  </si>
  <si>
    <t>planbar productions</t>
  </si>
  <si>
    <t>Barinton UG</t>
  </si>
  <si>
    <t>Klubkomm - Verband Kölner Clubs und Veranstalter e.V.</t>
  </si>
  <si>
    <t>cumming collective</t>
  </si>
  <si>
    <t>Noetzel, George</t>
  </si>
  <si>
    <t>Humba e.V.</t>
  </si>
  <si>
    <t>Sangermann, Markus</t>
  </si>
  <si>
    <t>Radio 114 e.V.</t>
  </si>
  <si>
    <t>Heimspiel Gebr. Büttner GbR</t>
  </si>
  <si>
    <t>Maximum Projektentwicklung &amp; Beratung GmbH</t>
  </si>
  <si>
    <t>Die Kulturschaffner - Bäumker &amp; Bornhold GbR</t>
  </si>
  <si>
    <t>Heitmeier, Mike</t>
  </si>
  <si>
    <t>Ketzel, Benjamin</t>
  </si>
  <si>
    <t>Zum scheuen Reh</t>
  </si>
  <si>
    <t>Plainride Merchandise GbR</t>
  </si>
  <si>
    <t>Domhof Event GmbH</t>
  </si>
  <si>
    <t>Förderverein zum Erhalt Subkultureller Künste (FESK) (Verein in Gründung) - Marco Traxel</t>
  </si>
  <si>
    <t>Ventilator e.V.</t>
  </si>
  <si>
    <t>MTC</t>
  </si>
  <si>
    <t>Schindler, Georg</t>
  </si>
  <si>
    <t xml:space="preserve">Eldar, Assaf </t>
  </si>
  <si>
    <t>12. Ambientfestival "Zivilisation der Liebe"</t>
  </si>
  <si>
    <t xml:space="preserve">#kulturbewegt Durch Den Tag                                          </t>
  </si>
  <si>
    <t>acbty</t>
  </si>
  <si>
    <t>Attaque Surprise / Temptation Club Konzertveranstaltungen</t>
  </si>
  <si>
    <t>"At the B-Sites Festival" kulturelles Gastspiel</t>
  </si>
  <si>
    <t>Barinton Konzert Revival</t>
  </si>
  <si>
    <t xml:space="preserve">Beats X Bass X LIVE: Gregor Tresher </t>
  </si>
  <si>
    <t>Colconet - Cyrille Aimee &amp; Antigua Konzert</t>
  </si>
  <si>
    <t>Cologne Club Night 2020 - 29.08.2020</t>
  </si>
  <si>
    <t>Cologne Music Mix</t>
  </si>
  <si>
    <t>Cologne Music Week 2020</t>
  </si>
  <si>
    <t>Cologne Popfest 2020</t>
  </si>
  <si>
    <t>Istanbul is cumming</t>
  </si>
  <si>
    <t>Doom Exploration Over Cologne 2020</t>
  </si>
  <si>
    <t>Floorshakers Inferno Pop und Indiemusik 60s bis heute</t>
  </si>
  <si>
    <t>Konzepte in der Veranstaltungsszene</t>
  </si>
  <si>
    <t>Freedom Sounds Chill Out Session</t>
  </si>
  <si>
    <t>GENAU e.V. Konzertreihe ohne feste Spielstätte 2020</t>
  </si>
  <si>
    <t>Gewölbe Live - Konzertreihe - 2020</t>
  </si>
  <si>
    <t>Hooklines - Stadtkultur reversed</t>
  </si>
  <si>
    <t>Humba Spezial - Reggae Jeckness / 25 Jahre Humba Party</t>
  </si>
  <si>
    <t>indie.cologne.events</t>
  </si>
  <si>
    <t>Instant Music Club 2020</t>
  </si>
  <si>
    <t>Internationales und Kölner Frauen Band Festival</t>
  </si>
  <si>
    <t>Kame House Konzerte</t>
  </si>
  <si>
    <t>KlubnachtimKwartierLateng</t>
  </si>
  <si>
    <t>Konzertreihe Türkischer Rock &amp; Pop</t>
  </si>
  <si>
    <t>Mini-Festival</t>
  </si>
  <si>
    <t>MISCHUNG IMPOSSIBLE The Art Of Crazy Covering</t>
  </si>
  <si>
    <t>Neu, Kaputt Konzertreihe</t>
  </si>
  <si>
    <t>No beats? No music.</t>
  </si>
  <si>
    <t>Odonia Noire 2020</t>
  </si>
  <si>
    <t>PALMS</t>
  </si>
  <si>
    <t>Rausgegangen Sommerkonzerte</t>
  </si>
  <si>
    <t>Ripplefest Cologne</t>
  </si>
  <si>
    <t>Sector Cologne 2020</t>
  </si>
  <si>
    <t>Soundflat Records Summer Bash 2020</t>
  </si>
  <si>
    <t>SOYYA Concerts</t>
  </si>
  <si>
    <t>Talking Kaput</t>
  </si>
  <si>
    <t>Voice of Cologne - Gesangstalente Live</t>
  </si>
  <si>
    <t>X-Venloerstraßenfest Nr. 12</t>
  </si>
  <si>
    <t>Schubert, Kühle, Rech GbR</t>
  </si>
  <si>
    <t>Underdog Records</t>
  </si>
  <si>
    <t xml:space="preserve">Körner, Maximilian </t>
  </si>
  <si>
    <t>Open Stage Flittard</t>
  </si>
  <si>
    <t>OK KID Frühling Video</t>
  </si>
  <si>
    <t>Record Store Day 2020</t>
  </si>
  <si>
    <t xml:space="preserve">Gerdts, Jennifer Nicole </t>
  </si>
  <si>
    <t xml:space="preserve">Sänger, Matthias </t>
  </si>
  <si>
    <t xml:space="preserve">Vaz, Andy Michael </t>
  </si>
  <si>
    <t xml:space="preserve">Bedorf, Oliver </t>
  </si>
  <si>
    <t xml:space="preserve">Recktenwald, Holger </t>
  </si>
  <si>
    <t xml:space="preserve">Kox, Caroline </t>
  </si>
  <si>
    <t xml:space="preserve">Horneber, Sarah </t>
  </si>
  <si>
    <t xml:space="preserve">Asthoff, Nils </t>
  </si>
  <si>
    <t xml:space="preserve">Finou, Isabelle </t>
  </si>
  <si>
    <t xml:space="preserve">Pabst, Isabelle </t>
  </si>
  <si>
    <t xml:space="preserve">Peters, Matthias </t>
  </si>
  <si>
    <t xml:space="preserve">Mündemann, Niklas </t>
  </si>
  <si>
    <t xml:space="preserve">Heuckmann, Sebastian </t>
  </si>
  <si>
    <t xml:space="preserve">Reichwein, Insa </t>
  </si>
  <si>
    <t xml:space="preserve">van Lunteren, Roger </t>
  </si>
  <si>
    <t xml:space="preserve">Kangwa, Kaleo </t>
  </si>
  <si>
    <t xml:space="preserve">Zimmermann, Ralf Jo </t>
  </si>
  <si>
    <t xml:space="preserve">Rademacher, Julian </t>
  </si>
  <si>
    <t xml:space="preserve">Chernyshova, Taisiia </t>
  </si>
  <si>
    <t xml:space="preserve">Wratil, Melani </t>
  </si>
  <si>
    <t xml:space="preserve">Herzogenrath, Nils </t>
  </si>
  <si>
    <t>2xLEBEN &amp; Orchester</t>
  </si>
  <si>
    <t>Albert Luxus</t>
  </si>
  <si>
    <t>Andy Vaz feat. Eva Soul-Vinylproduktion</t>
  </si>
  <si>
    <t>Cadavre de Schnaps - EP Produktion</t>
  </si>
  <si>
    <t>Cinema Romantics</t>
  </si>
  <si>
    <t>Die Liebe frisst das Leben</t>
  </si>
  <si>
    <t>Colorist ´Strange Loops´ 
Albumproduktion und 3D Druck</t>
  </si>
  <si>
    <t>Fräulein Tüpfeltaubes Tagebuch - 2. Album</t>
  </si>
  <si>
    <t>GOLF - Rave On</t>
  </si>
  <si>
    <t>In Transit</t>
  </si>
  <si>
    <t>Isabelle Pabst Debutalbum</t>
  </si>
  <si>
    <t>Mr. Shirazy &amp; The Exile Orchestra - "Space &amp; Time"</t>
  </si>
  <si>
    <t>Muito Kaballa Power Ensemble</t>
  </si>
  <si>
    <t>Pantaleon Progressive Metal</t>
  </si>
  <si>
    <t>Pinski Album Produktion</t>
  </si>
  <si>
    <t>Salvage Art - Debutalbum</t>
  </si>
  <si>
    <t>SANSAA - Albumproduktion</t>
  </si>
  <si>
    <t>Schlammpeitziger LP/CD</t>
  </si>
  <si>
    <t>Schmackes und Pinscher / Saender</t>
  </si>
  <si>
    <t>TAZ CHERNILL</t>
  </si>
  <si>
    <t>TITANOBOA</t>
  </si>
  <si>
    <t>Vomit Heat</t>
  </si>
  <si>
    <t>Bennet-Albumproduktion</t>
  </si>
  <si>
    <t>Ancient Future GbR</t>
  </si>
  <si>
    <t>Dream Ocean</t>
  </si>
  <si>
    <t>Lost Love Symphony Tour Dream Ocean Europakonzerte</t>
  </si>
  <si>
    <t>Feines Tier Vinylprofuktion</t>
  </si>
  <si>
    <t>Franzen-Debutalbum</t>
  </si>
  <si>
    <t xml:space="preserve">Stumpf, Dirk </t>
  </si>
  <si>
    <t xml:space="preserve">Weber, Sascha </t>
  </si>
  <si>
    <t xml:space="preserve">Blischke, Waltraud </t>
  </si>
  <si>
    <t xml:space="preserve">Linke, Reiner </t>
  </si>
  <si>
    <t xml:space="preserve">Fleischmann, Lars </t>
  </si>
  <si>
    <t xml:space="preserve">Rudelle, Céline </t>
  </si>
  <si>
    <t>Aufstockung Programm</t>
  </si>
  <si>
    <t>Cologne Dance-Circus Festival</t>
  </si>
  <si>
    <t>El Cuco Project</t>
  </si>
  <si>
    <t>DOSSIER 3-D-POETRY</t>
  </si>
  <si>
    <t>escaping - "Sit on it and Spin" und "go-in-between"</t>
  </si>
  <si>
    <t>IN-CONNECT+ION</t>
  </si>
  <si>
    <t>Festival SoloDuo NRW + friends 2020</t>
  </si>
  <si>
    <t>Soundtracking the Stage</t>
  </si>
  <si>
    <t>Spectacular Failures</t>
  </si>
  <si>
    <t>g_a_p</t>
  </si>
  <si>
    <t>SOFORT Improvisationstage: Tuning mit Lisa Nelson</t>
  </si>
  <si>
    <t>Gastspieltour "Bilderschlachten"</t>
  </si>
  <si>
    <t>Holliday, Dwayne</t>
  </si>
  <si>
    <t>Tsironi, Mara</t>
  </si>
  <si>
    <t>Meletiadis, Photini</t>
  </si>
  <si>
    <t>Alkis, Özlem</t>
  </si>
  <si>
    <t>Impulse 2021</t>
  </si>
  <si>
    <t>Impulse 2020</t>
  </si>
  <si>
    <t>Vorlaufkosten flausen+Bundeskongress #3</t>
  </si>
  <si>
    <t>Vorbereitungskosten Tanz NRW 2021</t>
  </si>
  <si>
    <t>Alice im W.W.W.underland</t>
  </si>
  <si>
    <t>tt - Theaterproduktion</t>
  </si>
  <si>
    <t>SEE! GbR</t>
  </si>
  <si>
    <t>Krux-Kollektiv</t>
  </si>
  <si>
    <t>Port in Air</t>
  </si>
  <si>
    <t>Killer&amp;Killer</t>
  </si>
  <si>
    <t>movingtheatre GbR</t>
  </si>
  <si>
    <t xml:space="preserve">Nichts - Was im Leben wichtig ist </t>
  </si>
  <si>
    <t>Killing Anton</t>
  </si>
  <si>
    <t>An der Schwelle</t>
  </si>
  <si>
    <t>Die Schönen und die Genialen</t>
  </si>
  <si>
    <t>BACHMANN</t>
  </si>
  <si>
    <t>ZÄHMUNG nach William Shakespeare</t>
  </si>
  <si>
    <t>Sir Gabriel Dellmann e.V./Theaterkollektiv Sir Gabriel Trafique</t>
  </si>
  <si>
    <t>Die fette Vivienne Theaterproduktion</t>
  </si>
  <si>
    <t>Horizont Theater e. V.</t>
  </si>
  <si>
    <t>disdance project gUG</t>
  </si>
  <si>
    <t>Paradeiser Productions</t>
  </si>
  <si>
    <t>Abgrund</t>
  </si>
  <si>
    <t>Angst essen Seele auf</t>
  </si>
  <si>
    <t>Romeo und Julia</t>
  </si>
  <si>
    <t>Die Marquise von O.</t>
  </si>
  <si>
    <t>Der Fall des Hauses Usher</t>
  </si>
  <si>
    <t>The Eden Project</t>
  </si>
  <si>
    <t>west-off 2020</t>
  </si>
  <si>
    <t>Leutnant Gustl</t>
  </si>
  <si>
    <t>intakt e.V.</t>
  </si>
  <si>
    <t>Abspiel "Die vergessene Revolution"</t>
  </si>
  <si>
    <t>Abspiel "Wohnungsbesichtigung"</t>
  </si>
  <si>
    <t>Abspiel " Der falsche Tiger und das Glück"</t>
  </si>
  <si>
    <t>KimchiBrot Connection</t>
  </si>
  <si>
    <t>Abspiel "the perfect match"</t>
  </si>
  <si>
    <t>Gastspiel "Sonderbare Irre" beim Sommerblut Festival</t>
  </si>
  <si>
    <t>Abspiel "Defining (i) dentity olo dentity oio dentity (I) dentity"</t>
  </si>
  <si>
    <t>Abspiel MINT CONDITION</t>
  </si>
  <si>
    <t>bodyincrisis</t>
  </si>
  <si>
    <t>Room Service XXI</t>
  </si>
  <si>
    <t>Abspiel "What Now Where To"</t>
  </si>
  <si>
    <t>Gastspiel "Ukulele Jam" in Sarajevo</t>
  </si>
  <si>
    <t>Engel, Jonas</t>
  </si>
  <si>
    <t>Orth, Clemens</t>
  </si>
  <si>
    <t>Hübsch, Carl Ludwig</t>
  </si>
  <si>
    <t>Freiraum e.V.</t>
  </si>
  <si>
    <t>gRoBA e.V.</t>
  </si>
  <si>
    <t>Les Lumières e.V.</t>
  </si>
  <si>
    <t>Now my life is sweet like Cinnemon</t>
  </si>
  <si>
    <t>Kölner Klassik Ensemble e.V.</t>
  </si>
  <si>
    <t>Muenz, Harald</t>
  </si>
  <si>
    <t>Klein, Johanna</t>
  </si>
  <si>
    <t>Hirsch, Andreas Oskar</t>
  </si>
  <si>
    <t>Tamayo Gomez, Daniel Felipe</t>
  </si>
  <si>
    <t>Südstadt-Leben e.V. / LTK4</t>
  </si>
  <si>
    <t>Ahrendt, Akiko</t>
  </si>
  <si>
    <t>Ladas, Epaminondas</t>
  </si>
  <si>
    <t>Zentrum für Aktuelle Musik ZAM e.V.</t>
  </si>
  <si>
    <t>Mertin, Holger Maik</t>
  </si>
  <si>
    <t>Subway Jazz Orchestra GbR</t>
  </si>
  <si>
    <t>Anubhab, Freunde und Förderer der indischen Musik und Kultur e.V.</t>
  </si>
  <si>
    <t>hand werk GbR</t>
  </si>
  <si>
    <t>Sistermanns, Johannes S.</t>
  </si>
  <si>
    <t>Surugue, Thibaut</t>
  </si>
  <si>
    <t>Pfeifer, Roman</t>
  </si>
  <si>
    <t>IMPAKT e.V. / Elisabeth Coudoux</t>
  </si>
  <si>
    <t>Kölner Offenbach Gesellschaft e.V.</t>
  </si>
  <si>
    <t>Initiative Musik und Informatik Köln - GIMIK e.V.</t>
  </si>
  <si>
    <t>Fuchsthone GbR</t>
  </si>
  <si>
    <t>Im Zentrum LIed e.V.</t>
  </si>
  <si>
    <t>Klang-Köln e.V.</t>
  </si>
  <si>
    <t xml:space="preserve">VivazzA e.V. </t>
  </si>
  <si>
    <t>freies rheinland e.V.</t>
  </si>
  <si>
    <t>Ensemble inverspace</t>
  </si>
  <si>
    <t>Specht, Dirk</t>
  </si>
  <si>
    <t>CoGNiMUS Collektiv e.V.</t>
  </si>
  <si>
    <t>Ludwig, Johannes</t>
  </si>
  <si>
    <t>Silva Kaputikian e.V.</t>
  </si>
  <si>
    <t>GEDOK Köln e.V.</t>
  </si>
  <si>
    <t>artheater Köln e.V.</t>
  </si>
  <si>
    <t>Bernd-Alois-Zimmermann Gesellschaft e.V.</t>
  </si>
  <si>
    <t>Jazzstadt UG</t>
  </si>
  <si>
    <t>Harmonie Universelle GbR</t>
  </si>
  <si>
    <t>Blind Date in 2020</t>
  </si>
  <si>
    <t>SOUNDTRIPS NRW 2020 - look inside</t>
  </si>
  <si>
    <t>zamus unlimited</t>
  </si>
  <si>
    <t>Bandleaderinnen im Freiraum</t>
  </si>
  <si>
    <t>Chanson - Choral - Grenzenlosigkeit</t>
  </si>
  <si>
    <t>Chamber Remix Cologne</t>
  </si>
  <si>
    <t>Poly Palms</t>
  </si>
  <si>
    <t>Brückenmusik 26</t>
  </si>
  <si>
    <t>Anubhab Music Festival</t>
  </si>
  <si>
    <t>Grand Silence</t>
  </si>
  <si>
    <t>George Crumb zum 90. Geburtstag</t>
  </si>
  <si>
    <t>K3:6K_#3</t>
  </si>
  <si>
    <t>14. Klangwerkstatt: Troparion</t>
  </si>
  <si>
    <t>border control</t>
  </si>
  <si>
    <t>ohn warum - re!quiem.20</t>
  </si>
  <si>
    <t>Das Schweigen der Daphne</t>
  </si>
  <si>
    <t>Frieden für Armenien</t>
  </si>
  <si>
    <t>2 FOR YOU</t>
  </si>
  <si>
    <t>Cello solo mit J.S. Bach und Violeta Dinescu</t>
  </si>
  <si>
    <t>Fo(u)r Alto + Strings</t>
  </si>
  <si>
    <t>Jazz-O-Rama</t>
  </si>
  <si>
    <t>Komposition für 2 Klarinetten und Steichquartett mit dem Asasello Quartett</t>
  </si>
  <si>
    <t>Gedenkkonzert zum 50. Todestag</t>
  </si>
  <si>
    <t>Funkt - Radio Kunst Wochenende</t>
  </si>
  <si>
    <t xml:space="preserve">Recherche und Grundlagenermittlung zu einem Studio für elektronische Musik Köln </t>
  </si>
  <si>
    <t>Kölner Kammerorchester</t>
  </si>
  <si>
    <t>Trieder, Conni</t>
  </si>
  <si>
    <t>Maurer, Albrecht</t>
  </si>
  <si>
    <t>Bauerecker, Dorrit</t>
  </si>
  <si>
    <t>Gauwerky, Friedrich</t>
  </si>
  <si>
    <t>Zähl, Jovita</t>
  </si>
  <si>
    <t>Sledziecki, Maciej</t>
  </si>
  <si>
    <t>Keller, Lukas</t>
  </si>
  <si>
    <t>Sörries, Peter</t>
  </si>
  <si>
    <t>von Richthoven, Christina</t>
  </si>
  <si>
    <t>Roos, Corné Jan</t>
  </si>
  <si>
    <t>Svoboda, Mike</t>
  </si>
  <si>
    <t>8 Einzellesungen</t>
  </si>
  <si>
    <t>9 Schullesungen</t>
  </si>
  <si>
    <t>ELIF Verlag</t>
  </si>
  <si>
    <t>Buchvorstellung, Nachlass von Thien Tran</t>
  </si>
  <si>
    <t>Danne, Christoph</t>
  </si>
  <si>
    <t>HELLOPOETRY! Ein Abend für José Ruiz Rosas &amp; Orfila Bardesio</t>
  </si>
  <si>
    <t>GEDOK KÖLN e.V.</t>
  </si>
  <si>
    <t>Faked Stories - Experimente mit der Wahrheit</t>
  </si>
  <si>
    <t>Text und Musik aus Österreich mit Marko Dinic und Die scheenen Hoar</t>
  </si>
  <si>
    <t>Schneider, Julia</t>
  </si>
  <si>
    <t>Petermann Köllektiv</t>
  </si>
  <si>
    <t>Literatur-Atelier Köln</t>
  </si>
  <si>
    <t>Jahresprogramm des Kölner Literatur-Atelier, inkl. öffentlicher Veranstaltung</t>
  </si>
  <si>
    <t>Förderstipendien Kinder- und Jugendliteratur</t>
  </si>
  <si>
    <t>Ertüchtigung der Literaturszene im Schreibraum und darüber hinaus</t>
  </si>
  <si>
    <t>Allerweltshaus e.V./Stimmen Afrikas</t>
  </si>
  <si>
    <t>Blick in die Zukunft-Gegen das Vergessen, Teilbetrag, Rest 10.000 €  über Interkultur</t>
  </si>
  <si>
    <t>Interdisziplinäres Lyrik-Festival SATELLITEN</t>
  </si>
  <si>
    <t>2. Leseclubfestival NRW</t>
  </si>
  <si>
    <t>Literaturklub: Was es bedeuten soll - Neue hebräische Dichtung in Deutschland</t>
  </si>
  <si>
    <t>Literaturklub: Lyrikfest "Über der Kimmung" #4</t>
  </si>
  <si>
    <t xml:space="preserve">AUFTAKT Festival für szenische Texte </t>
  </si>
  <si>
    <t xml:space="preserve">HÖRSPIELWIESE KÖLN </t>
  </si>
  <si>
    <t>Lewandowski &amp; Reiner GbR</t>
  </si>
  <si>
    <t xml:space="preserve">Insert female Artist Festival 2021, Vorbereitung </t>
  </si>
  <si>
    <t>Literaturclub</t>
  </si>
  <si>
    <t>2. Kölner Literaturnacht</t>
  </si>
  <si>
    <t>Verband deutscher Schritstellerinnen und Schriftsteller Köln</t>
  </si>
  <si>
    <t>6. Kölner Literaturtage "Ich bin online, also bin ich - aber wem gehört das Netz"</t>
  </si>
  <si>
    <t>Frömberg, Wolfgang</t>
  </si>
  <si>
    <t>Literatur zur Zeit</t>
  </si>
  <si>
    <t>Literarischer Salon</t>
  </si>
  <si>
    <t>Lesereihe des Netzwerkes unabhängiger Literaturzeitschriften</t>
  </si>
  <si>
    <t>Transit. Vorübergehende Literatur am Ebertplatz</t>
  </si>
  <si>
    <t xml:space="preserve">Land in Sicht - Lesereihe für junge Literatur </t>
  </si>
  <si>
    <t>Jahresprogramm Lew-Kopelew-Forum</t>
  </si>
  <si>
    <t>Grand Tour Lyrik / AutoFiktion - Jahresprogramm</t>
  </si>
  <si>
    <t>Lesung "Das Pentamerone", 5 Veranstaltungen</t>
  </si>
  <si>
    <t>Förderperiode (Ratsbeschluss v. 12.12.2019 u. 28.01.2020), jährlich von 2020 bis 2024</t>
  </si>
  <si>
    <t>AGDOK WEST</t>
  </si>
  <si>
    <t>LETsDOK Ebertplatz</t>
  </si>
  <si>
    <t>VIBEZ dance Battle X Gold+Beton X Blonde Cobra</t>
  </si>
  <si>
    <t>Bürgerzentrum Alte Feuerwache Köln e.V.</t>
  </si>
  <si>
    <t>EbertPänz</t>
  </si>
  <si>
    <t>Färber, Waldemar</t>
  </si>
  <si>
    <t xml:space="preserve">Ancient Digitals </t>
  </si>
  <si>
    <t>Förderverein Labor e.V.</t>
  </si>
  <si>
    <t>Zusätzliche Aufsichten Kunstprojekte Ebertplatz</t>
  </si>
  <si>
    <t>Jungblut &amp;Hermann GbR</t>
  </si>
  <si>
    <t>off soundmarks</t>
  </si>
  <si>
    <t xml:space="preserve">Kretschmann, Mathias </t>
  </si>
  <si>
    <t>Passagen rund um den Ebertplatz (Spector x Spector im Labor)</t>
  </si>
  <si>
    <t>Kuhlmann, Hannah</t>
  </si>
  <si>
    <t>Pantheon Phantasma Dependance</t>
  </si>
  <si>
    <t>Zrinka, Budimlija</t>
  </si>
  <si>
    <t>Lichtbox Galerie Ebertplatz</t>
  </si>
  <si>
    <t>Anna-Polke-Stiftung</t>
  </si>
  <si>
    <t>Salon Polke</t>
  </si>
  <si>
    <t>APATH.curatorial projects</t>
  </si>
  <si>
    <t>Paulina Hoffmann - Minimal</t>
  </si>
  <si>
    <t>Fivos Theodosakis - Kafka. Der Bau. Vol. II</t>
  </si>
  <si>
    <t>zwei Grad plus</t>
  </si>
  <si>
    <t>Böll, René</t>
  </si>
  <si>
    <t>Tuschespuren in der Leere</t>
  </si>
  <si>
    <t>Böxkes, André</t>
  </si>
  <si>
    <t>Work in Process! - 10 Jahre CAT Cologne</t>
  </si>
  <si>
    <t>Donike, Marie</t>
  </si>
  <si>
    <t>die fressen die noch leicht rosa kirschen</t>
  </si>
  <si>
    <t>LOTUS POWER - interdisziplinäres Ausstellungsprojekt Anna Siggelkow</t>
  </si>
  <si>
    <t>Drews, Inga</t>
  </si>
  <si>
    <t>Gedenkausstellung Ingeborg Drews</t>
  </si>
  <si>
    <t>Falke, Friedhelm</t>
  </si>
  <si>
    <t>freshtest 6</t>
  </si>
  <si>
    <t>Funke, Maja</t>
  </si>
  <si>
    <t>Performance Garten 7</t>
  </si>
  <si>
    <t>Gemeinde Köln</t>
  </si>
  <si>
    <t>LEIKUN NAHUSENAY</t>
  </si>
  <si>
    <t>Gruppenausstellung in der Rufffactory</t>
  </si>
  <si>
    <t>Zwiegespräch</t>
  </si>
  <si>
    <t>Haasch-Gördes, Beate</t>
  </si>
  <si>
    <t>Blaue Stunde X - All Stars</t>
  </si>
  <si>
    <t>Beyond III</t>
  </si>
  <si>
    <t>Klein, Ute</t>
  </si>
  <si>
    <t>Ausstellung Fotoraum Köln/Triaden</t>
  </si>
  <si>
    <t>Pantheon Phantasma</t>
  </si>
  <si>
    <t>update Cologne</t>
  </si>
  <si>
    <t>Kunstinitiative Kunstroute Ehrenfeld</t>
  </si>
  <si>
    <t>Kunstroute Ehrenfeld+Kunststation k101</t>
  </si>
  <si>
    <t>WALID RAAD</t>
  </si>
  <si>
    <t>Kunstverein 68elf e.V. Köln</t>
  </si>
  <si>
    <t>BEWEGLICHE IDENTITÄTEN</t>
  </si>
  <si>
    <t>Paradiese</t>
  </si>
  <si>
    <t>Sacrifice</t>
  </si>
  <si>
    <t>Milanova, Lyoudmila</t>
  </si>
  <si>
    <t>Environment I</t>
  </si>
  <si>
    <t>MOFF e.V.</t>
  </si>
  <si>
    <t>MOFF 10 Jahre - Jubiläum</t>
  </si>
  <si>
    <t>Noorinezhad, Roya</t>
  </si>
  <si>
    <t>Projekt Istanbul</t>
  </si>
  <si>
    <t xml:space="preserve">Otto, Barbara </t>
  </si>
  <si>
    <t>Im Angesicht des Gegenübers - ein künstlerisches Dialog-Forum</t>
  </si>
  <si>
    <t>Picht, Claudia</t>
  </si>
  <si>
    <t>1. Ausstellung: Ein-Ausstellung</t>
  </si>
  <si>
    <t>Piethan, Astrid</t>
  </si>
  <si>
    <t>drifting edges</t>
  </si>
  <si>
    <t>Projektraum ZERO FOLD</t>
  </si>
  <si>
    <t>Ausstellung HYBRIDE Victoria Pidust</t>
  </si>
  <si>
    <t>Schmidt, Timo</t>
  </si>
  <si>
    <t>Winter Mailand 3/3, Ausstellung Bartsch</t>
  </si>
  <si>
    <t>Schulze, Anika</t>
  </si>
  <si>
    <t>The Untroubled Mind</t>
  </si>
  <si>
    <t>C-ARTIKEL</t>
  </si>
  <si>
    <t>statements</t>
  </si>
  <si>
    <t>LTK4 · MOMELBAN</t>
  </si>
  <si>
    <t>Villema, Hermes</t>
  </si>
  <si>
    <t>ungefähr 5</t>
  </si>
  <si>
    <t>von Foerster, Madeleine</t>
  </si>
  <si>
    <t>Nature Vive</t>
  </si>
  <si>
    <t>Yesiltac, Viola</t>
  </si>
  <si>
    <t>Die Landvermessung/Ausstellung zu Istanbul</t>
  </si>
  <si>
    <t>25 Jahre "x-mal…" - Galerie im öffentl. Raum + Buch</t>
  </si>
  <si>
    <t>KunstHonig - von Beuten, Skulpturen und Vorstadtgärten</t>
  </si>
  <si>
    <t>Förderverein Simultanhalle e.V.</t>
  </si>
  <si>
    <t>Initiative Kultur Raum Rechtsrhein (KRR)</t>
  </si>
  <si>
    <t>Schlosspark Stammheim, Ausstellung Bildende Kunst</t>
  </si>
  <si>
    <t>Künstlerhonorare + RK + Beteiligung Miete +  NK Atelier Istanbul + Betreuung</t>
  </si>
  <si>
    <t>Vorbereitung Bahnbögen</t>
  </si>
  <si>
    <t>Vorbereitung CityLeaks Festival 2021</t>
  </si>
  <si>
    <t xml:space="preserve">Metscher (Proppe), Fiona </t>
  </si>
  <si>
    <t>Vorbereitungskosten Festspiel der vielen Künste Köln</t>
  </si>
  <si>
    <t>VIDEONALE.scope #8</t>
  </si>
  <si>
    <t>Kunst- und Ausstellungsprojekte am Ebertplatz</t>
  </si>
  <si>
    <t>Wir haben Gäste. Eine interdisziplinäre und interkulturelle Ausstellungsreihe 2020</t>
  </si>
  <si>
    <t>Kran 51 e.V.</t>
  </si>
  <si>
    <t>Strizzi Ausstellungsraum</t>
  </si>
  <si>
    <t>Kunsthaus KAT18/GWK GmbH</t>
  </si>
  <si>
    <t>Kunsthaus KAT18Galerie/Jahresprogramm</t>
  </si>
  <si>
    <t>Jahresprogramm PiK</t>
  </si>
  <si>
    <t>Mélange</t>
  </si>
  <si>
    <t>PAErsche Aktionslabor e.V.</t>
  </si>
  <si>
    <t>Quartier am Hafen/Kulturquartier e.V.</t>
  </si>
  <si>
    <t>4. Projekte</t>
  </si>
  <si>
    <t>Richas Digest</t>
  </si>
  <si>
    <t>Richas Digest Ausstellungen</t>
  </si>
  <si>
    <t>TF TanzFaktur UG</t>
  </si>
  <si>
    <t>Theater am Dom GmbH</t>
  </si>
  <si>
    <t>Ensemble Phoenix e.V.</t>
  </si>
  <si>
    <t>Freie Volksbühne e.V.</t>
  </si>
  <si>
    <t>Stadtrevue Verlag GmbH</t>
  </si>
  <si>
    <t>Rex Lichtspieltheater GmbH</t>
  </si>
  <si>
    <t>Metropolis
Lichtspieltheater GmbH</t>
  </si>
  <si>
    <t>Hush Hush GmbH</t>
  </si>
  <si>
    <t>KunstSalon e.V.</t>
  </si>
  <si>
    <t>Theater in der Filmdose/Tragödienstadl</t>
  </si>
  <si>
    <t>Tenri Japanisch-Deutsche Kulturwerkstatt e.V.</t>
  </si>
  <si>
    <t>Pusteblume e.V.</t>
  </si>
  <si>
    <t>Cineplex Köln GmbH</t>
  </si>
  <si>
    <t>Moretrees GmbH</t>
  </si>
  <si>
    <t>RegioColonia Stiftung</t>
  </si>
  <si>
    <t>Tour Agentur Erlebnistouren Köln &amp; Region</t>
  </si>
  <si>
    <t>FF Stadtführungen e.K.</t>
  </si>
  <si>
    <t>KUK Galerie Cologne</t>
  </si>
  <si>
    <t>CHOI&amp; LAGER Galerie</t>
  </si>
  <si>
    <t>Borges, Sylvia</t>
  </si>
  <si>
    <t xml:space="preserve">Cinepoint - Schule des Sehen </t>
  </si>
  <si>
    <t xml:space="preserve">Die Sammlung Schönecker, Filmprogramm </t>
  </si>
  <si>
    <t>Filmkultur 2020</t>
  </si>
  <si>
    <t xml:space="preserve">Allerweltskino Jahresprogramm </t>
  </si>
  <si>
    <t xml:space="preserve">LaDOC Lectures Finest Edition </t>
  </si>
  <si>
    <t xml:space="preserve">Dokfenster Köln </t>
  </si>
  <si>
    <t xml:space="preserve">SERET INTERNATIONAL </t>
  </si>
  <si>
    <t xml:space="preserve">Kino Latino Köln </t>
  </si>
  <si>
    <t xml:space="preserve">Kölner Kino Nächte </t>
  </si>
  <si>
    <t>afro Topia e.V. / africologneFESTIVAL</t>
  </si>
  <si>
    <t>CASAMAX Theater e.V.</t>
  </si>
  <si>
    <t>Comedia Colonia Theater gGmbH</t>
  </si>
  <si>
    <t>Freihandelszone - ensemblenetzwerk Köln e.V.</t>
  </si>
  <si>
    <t>Kölner Künstler:innen Theater GbR</t>
  </si>
  <si>
    <t>Theater im Bauturm e.V.</t>
  </si>
  <si>
    <t>Abspielförderung/Wiederaufnahme Theater</t>
  </si>
  <si>
    <t>Ali Jalaly Ensemble</t>
  </si>
  <si>
    <t>Abspiel "Barfuß nackt Herz in der Hand"</t>
  </si>
  <si>
    <t>Abspiel "1934 - Stimmen"</t>
  </si>
  <si>
    <t>Abspiel " Auf Durchreise"</t>
  </si>
  <si>
    <t>Ledwoch, Juliane</t>
  </si>
  <si>
    <r>
      <t>Abspiel "Fri</t>
    </r>
    <r>
      <rPr>
        <sz val="11"/>
        <rFont val="Arial"/>
        <family val="2"/>
      </rPr>
      <t>da Kahlo - Erinnerung an eine offene Wunde"</t>
    </r>
  </si>
  <si>
    <t>nö theater e.V.</t>
  </si>
  <si>
    <t>Rudat, Saskia</t>
  </si>
  <si>
    <t>Abspiel "Raub - nach F. Schiller"</t>
  </si>
  <si>
    <t>SPOTNIK intermediale Künste e.V.</t>
  </si>
  <si>
    <t>Abspiel "meins wird deins"</t>
  </si>
  <si>
    <t>Gastspiel "EUROPA" in Athen</t>
  </si>
  <si>
    <t>Blasius, Sebastian</t>
  </si>
  <si>
    <r>
      <t>Chöre des Spekulativen</t>
    </r>
    <r>
      <rPr>
        <strike/>
        <sz val="11"/>
        <color rgb="FFFF0000"/>
        <rFont val="Arial"/>
        <family val="2"/>
      </rPr>
      <t xml:space="preserve"> </t>
    </r>
  </si>
  <si>
    <t>Projektförderung Theaterproduktionen</t>
  </si>
  <si>
    <t xml:space="preserve">Kabarett-Theater Klüngelpütz e.V. </t>
  </si>
  <si>
    <t>wenn das cello katze spielt</t>
  </si>
  <si>
    <t>Das Blaue vom Himmel</t>
  </si>
  <si>
    <t>Coop05</t>
  </si>
  <si>
    <r>
      <t>Der Schatten</t>
    </r>
    <r>
      <rPr>
        <strike/>
        <sz val="11"/>
        <color rgb="FFFF0000"/>
        <rFont val="Arial"/>
        <family val="2"/>
      </rPr>
      <t xml:space="preserve"> </t>
    </r>
  </si>
  <si>
    <t>Mata Hari - wie steht's?</t>
  </si>
  <si>
    <t>auf der schwelle</t>
  </si>
  <si>
    <t>Late Night Who</t>
  </si>
  <si>
    <t>Walden</t>
  </si>
  <si>
    <t>Hartnagel, Nick</t>
  </si>
  <si>
    <t>Konstantakis, Nikos</t>
  </si>
  <si>
    <t>Produktionsrecherche "M.- eine Stadt sucht keinen Mörder"</t>
  </si>
  <si>
    <t>Hurly*Burly</t>
  </si>
  <si>
    <t>Superversammlung</t>
  </si>
  <si>
    <t>Das Leben und der Tod des Königs Lear</t>
  </si>
  <si>
    <t>PROMETHEISCHE KULTUR</t>
  </si>
  <si>
    <t>Mrosek, Tim</t>
  </si>
  <si>
    <t>Freies Werkstatt Theater Köln e.V.</t>
  </si>
  <si>
    <t>OFF-PORTAL</t>
  </si>
  <si>
    <t>Horizont Theater e.V.</t>
  </si>
  <si>
    <t>Volksbühne am Rudolfplatz gGmbH</t>
  </si>
  <si>
    <t>Senftöpfchen-Theater
Alexandra Kassen Theatergesellschaft mbH</t>
  </si>
  <si>
    <t>Sa Cova Musik.Theater.Unterhaltung
Roland Kulik GmbH</t>
  </si>
  <si>
    <t xml:space="preserve">Residenzförderung 2020 </t>
  </si>
  <si>
    <t xml:space="preserve">Silke Z. -RESISTDANCE, DIE METABOLISTEN
</t>
  </si>
  <si>
    <t>tanzfuchs PRODUKTION GbR</t>
  </si>
  <si>
    <t>IPtanz GbR</t>
  </si>
  <si>
    <t xml:space="preserve">Projektförderung Tanzproduktionen </t>
  </si>
  <si>
    <t>Castelló, Adrián</t>
  </si>
  <si>
    <t>Produktionsrecherche "inbetweenPOWER"</t>
  </si>
  <si>
    <t>Ich, ist ein Berg und ein Fluss</t>
  </si>
  <si>
    <t>Just before Falling</t>
  </si>
  <si>
    <t xml:space="preserve"> Airtime - Performance Installation in der Höhe</t>
  </si>
  <si>
    <t>performing:group GbR</t>
  </si>
  <si>
    <t>Shemesh, Reut</t>
  </si>
  <si>
    <t>Cobra Blonde</t>
  </si>
  <si>
    <t>Shibahara, Yoshie</t>
  </si>
  <si>
    <t>Produktionsrecherche "The Garden of Equilibrium"</t>
  </si>
  <si>
    <t>SPOTNIK intermediale Künste e. V.</t>
  </si>
  <si>
    <t>HAIRY</t>
  </si>
  <si>
    <t>SPLITTER</t>
  </si>
  <si>
    <t>Projektförderung Abspiele/Wiederaufnahme</t>
  </si>
  <si>
    <t>Xavier de Mendonca, Bianca</t>
  </si>
  <si>
    <r>
      <t>SONDER</t>
    </r>
    <r>
      <rPr>
        <sz val="11"/>
        <color rgb="FFFF0000"/>
        <rFont val="Arial"/>
        <family val="2"/>
      </rPr>
      <t>:</t>
    </r>
    <r>
      <rPr>
        <sz val="11"/>
        <rFont val="Arial"/>
        <family val="2"/>
      </rPr>
      <t>SAMMLUNG</t>
    </r>
  </si>
  <si>
    <t>XXTanzTheater</t>
  </si>
  <si>
    <t>Abspiel "Das eXXperiment"</t>
  </si>
  <si>
    <t>Projektförderung Gastspiele</t>
  </si>
  <si>
    <t>REVENANTS</t>
  </si>
  <si>
    <t>MichaelDouglas Kollektiv / Maurissens &amp; Bateman GbR</t>
  </si>
  <si>
    <t>Projektförderung Konzerte</t>
  </si>
  <si>
    <t>Musique Fantastique</t>
  </si>
  <si>
    <t>Kammerkonzerte im Kunstverein</t>
  </si>
  <si>
    <t>Chuzpe</t>
  </si>
  <si>
    <t>LTK4 - SOIRÉE SONIQUE</t>
  </si>
  <si>
    <t>Herbst, autumn 06/2020</t>
  </si>
  <si>
    <t>Kölner Percussion Festival</t>
  </si>
  <si>
    <t>Auf Feuerschwingen</t>
  </si>
  <si>
    <t>CultConcerts@Urania</t>
  </si>
  <si>
    <t>In Between Spaces - Alternative Archives</t>
  </si>
  <si>
    <t>Strukturwandel Duett</t>
  </si>
  <si>
    <t>Golden Cosmo - 50 Jahre (Jazz) Club Subway</t>
  </si>
  <si>
    <t>IMPAKT x King Georg</t>
  </si>
  <si>
    <t>kgnm Musikfest &amp; Containerklang</t>
  </si>
  <si>
    <t>Offenbach Tage 2020</t>
  </si>
  <si>
    <t>Gamut Inc's Over The Edge Club</t>
  </si>
  <si>
    <t>Computing Music XII</t>
  </si>
  <si>
    <t>Fuchsthone Orchestra</t>
  </si>
  <si>
    <t>Kaija Saariaho und das Cello</t>
  </si>
  <si>
    <t>Im Zentrum Lied</t>
  </si>
  <si>
    <t>cockpit</t>
  </si>
  <si>
    <t>Raummusik und so – Common Ground</t>
  </si>
  <si>
    <t>RequieMoirolói</t>
  </si>
  <si>
    <t>Jonas, Maria</t>
  </si>
  <si>
    <t>Supernova Series</t>
  </si>
  <si>
    <t>LUYS &amp; BRINGS</t>
  </si>
  <si>
    <t xml:space="preserve">Messner/Martin/Bauerecker GbR </t>
  </si>
  <si>
    <t>Beck, Georg</t>
  </si>
  <si>
    <t>Globale Musik e.V: - in Gründung -</t>
  </si>
  <si>
    <t>Globale Musik Club Cologne</t>
  </si>
  <si>
    <t>Burgwinkel, Jonas</t>
  </si>
  <si>
    <t>Jonas &amp; JAKI</t>
  </si>
  <si>
    <t>Gratkowski, Frank</t>
  </si>
  <si>
    <t>Do They Do Those In Red?</t>
  </si>
  <si>
    <t>Cologne Jazz Week (1. Rate)</t>
  </si>
  <si>
    <t>Harmonie Universelle 2020/21</t>
  </si>
  <si>
    <t>Kleinstförderung</t>
  </si>
  <si>
    <t>gRoBA Extended</t>
  </si>
  <si>
    <t>hw20c</t>
  </si>
  <si>
    <t>One Women Experimental Music Circus</t>
  </si>
  <si>
    <t>Kammerelektronik: Poem in Process</t>
  </si>
  <si>
    <t>Kollektiv3:6Koeln GbR</t>
  </si>
  <si>
    <t>Gerhard Rühm zum 90.</t>
  </si>
  <si>
    <t>Eroica - Klassisches Kammermusikprojekt</t>
  </si>
  <si>
    <t xml:space="preserve">Komm her, Sternschnuppe </t>
  </si>
  <si>
    <t>Das flirrende Innere#2</t>
  </si>
  <si>
    <t>KØKÖ - Die Jazz- und Improvisationsszenen Kopenhagens und Kölns</t>
  </si>
  <si>
    <t>Projektförderung Dokumentation</t>
  </si>
  <si>
    <t>Projektförderung CD-Produktion</t>
  </si>
  <si>
    <t xml:space="preserve">Conni Trieder trio </t>
  </si>
  <si>
    <t>Johanna Klein Quartett</t>
  </si>
  <si>
    <t>Daniel Tamayo Quintett</t>
  </si>
  <si>
    <t>BÖRT</t>
  </si>
  <si>
    <t>Projektförderung Komposition</t>
  </si>
  <si>
    <t>phrēn, Kompositionen von Nate Wooley, Madison Greenstone, Anne LaBerge, Sam Pluta, Matthias Muche</t>
  </si>
  <si>
    <t>Im Schwarm: Kompositionen Żaneta Rydzewska, Macarena Rosmanich, Francisco Goldschmidt, Jambres Matias Cassano</t>
  </si>
  <si>
    <t xml:space="preserve">Multiphonics Festival </t>
  </si>
  <si>
    <t xml:space="preserve">ROMANISCHER SOMMER </t>
  </si>
  <si>
    <t xml:space="preserve">Honeymoon </t>
  </si>
  <si>
    <t xml:space="preserve">Unity in Diversity </t>
  </si>
  <si>
    <t>Frau Musica Nova e.V.</t>
  </si>
  <si>
    <t xml:space="preserve">IFM e.V. / Initiative Freie Musik in Köln 
Organisatorische Stärkung
</t>
  </si>
  <si>
    <t>Kölner Gesellschaft für Alte Musik e.V.  - 
zamus - Zentrum für Alte Musik Köln</t>
  </si>
  <si>
    <t>Kölner Gesellschaft für Neue Musik e.V. (kgnm)</t>
  </si>
  <si>
    <t>2nd Floor e. V. /  Loft</t>
  </si>
  <si>
    <t>Schulz, Andreas</t>
  </si>
  <si>
    <t>Bürgerzentrum Ehrenfeld e.V.</t>
  </si>
  <si>
    <t>CodeKarussell UG</t>
  </si>
  <si>
    <t>Klang und Raum Radiokonzerte 2020</t>
  </si>
  <si>
    <t>Thank You For The Music - Fotomagazin und Ausstellung über die Kölner Clubs in der Corona-Zeit</t>
  </si>
  <si>
    <t>Franzen, Sebastian</t>
  </si>
  <si>
    <t>Kutsch, Bennet</t>
  </si>
  <si>
    <t xml:space="preserve">Sin, Jeong Ill </t>
  </si>
  <si>
    <t xml:space="preserve">Ancient future Now - Mexico Tour </t>
  </si>
  <si>
    <t xml:space="preserve">Projektförderung Konzerte &amp; DJ Gigs </t>
  </si>
  <si>
    <t>Spartenübergreifende Strukturbeihilfen 2020</t>
  </si>
  <si>
    <t>Runder Tisch -Labor Meet and Greet</t>
  </si>
  <si>
    <t>Art Initiatives Cologne - Gemeinsame Auftritte Kunstinitiativen Köln</t>
  </si>
  <si>
    <t>Bundesverband Zeitgenössischer Zirkus e. V.</t>
  </si>
  <si>
    <t>Ausbau der Strukturen und Ressourcen des Zeitgenössischen Zirkus in Köln</t>
  </si>
  <si>
    <t>IG Profitraining Michael Maurissens</t>
  </si>
  <si>
    <t xml:space="preserve">Herstellung 2. Rettungsweg </t>
  </si>
  <si>
    <t>Fort IV, Sanierung Raum 9, 
Erneuerung Elektroinstallation</t>
  </si>
  <si>
    <t>Einrichtung barrierefreier Zugang durch Anbau Behindertenaufzug</t>
  </si>
  <si>
    <t>Fernandez, Daniel</t>
  </si>
  <si>
    <t>Schallschutzmaßnahme
Club: Luxor</t>
  </si>
  <si>
    <t>Schallschutzmaßnahme
Club: Sternhagel Punk Rock Bar</t>
  </si>
  <si>
    <t>Schallschutzmaßnahme
Club: Volksbühne am Rudolfplatz</t>
  </si>
  <si>
    <t>Schallschutzmaßnahme
Club: Gewölbe</t>
  </si>
  <si>
    <t>Jahresprogramm 2020 des Filmclub 813 im "Kino 813 in der BRÜCKE"</t>
  </si>
  <si>
    <t>Technische Herrichtung von Räumen
1. Teilzahlung</t>
  </si>
  <si>
    <t>Theater 2020</t>
  </si>
  <si>
    <t>reiheM (inklusive Landeszuschuss 25.000 €)</t>
  </si>
  <si>
    <t xml:space="preserve">Sodawasser Pictures UG </t>
  </si>
  <si>
    <t>Scope Institute gGmbH</t>
  </si>
  <si>
    <t xml:space="preserve">And She Was Like: BÄM! </t>
  </si>
  <si>
    <t xml:space="preserve">Interessensgemeinschaft Professionelles Tanztraining </t>
  </si>
  <si>
    <t xml:space="preserve">Werbemaßnahmen </t>
  </si>
  <si>
    <t xml:space="preserve">Forum Alte Musik </t>
  </si>
  <si>
    <t xml:space="preserve">orgel-mixturen </t>
  </si>
  <si>
    <t xml:space="preserve">SummerKLAENG und KLAENG Festival </t>
  </si>
  <si>
    <t xml:space="preserve">SimultanProjekte </t>
  </si>
  <si>
    <t xml:space="preserve">PAErsche </t>
  </si>
  <si>
    <t xml:space="preserve">Cologne Art Book Fair </t>
  </si>
  <si>
    <t xml:space="preserve">Kunstroute Köln-Süd ONAIR </t>
  </si>
  <si>
    <t>unterjährige Projektförderung</t>
  </si>
  <si>
    <t>Sonderförderung Kulturbetriebe/-vereine</t>
  </si>
  <si>
    <t>Gastspiel Finnland "NUR UTOPIEN SIND NOCH REALISTISCH"</t>
  </si>
  <si>
    <t>Projektförderung Technische Herrichtung von Räumen</t>
  </si>
  <si>
    <t>Schröer, Philipp</t>
  </si>
  <si>
    <t>Projektförderung Autoren*Innen-Förderung/Räume</t>
  </si>
  <si>
    <t xml:space="preserve">Kölner Gesellschaft für Alte Musik e.V. </t>
  </si>
  <si>
    <t>Facetten 7/8</t>
  </si>
  <si>
    <t>Deutsch Griechisches Theater e.V.</t>
  </si>
  <si>
    <t xml:space="preserve">Futur3 </t>
  </si>
  <si>
    <t>Deutsch Griechisches Theater Köln e.V.</t>
  </si>
  <si>
    <t xml:space="preserve">WOLKENSTEIN - Theater für Kinder </t>
  </si>
  <si>
    <t>Corona-Sonderförderung (inklusive)</t>
  </si>
  <si>
    <t>Junge Theatergemeinde Köln 
(Theatergemeinde-Gesellschaft "Christ und Kultur" e.V.)</t>
  </si>
  <si>
    <t>"schnell und dreckig" neue Stücke</t>
  </si>
  <si>
    <t>Herakles des Euripides</t>
  </si>
  <si>
    <t>Milan Sladek Pantomimentheater GmbH</t>
  </si>
  <si>
    <t>Corona-Sondermaßnahme - unterjährige Projektförderung</t>
  </si>
  <si>
    <t>Corona-Sondermaßnahme - Sonderförderung Kulturbetriebe/-vereine</t>
  </si>
  <si>
    <t>Gesamtsumme Institutionelle Förderung und Projekte</t>
  </si>
  <si>
    <t>Tanz 2020</t>
  </si>
  <si>
    <t>Popkultur 2020</t>
  </si>
  <si>
    <t>León, José</t>
  </si>
  <si>
    <t>Lagerfeuer Deluxe Open-Air</t>
  </si>
  <si>
    <t>Schrotty Open-Air Rückbau &amp; Einlagerung</t>
  </si>
  <si>
    <t>Bildende Kunst, Medienkunst, künstlerische Fotografie, Förderung von Atelierräumen 2020</t>
  </si>
  <si>
    <t>Temporary Gallery - Zentrum für zeitgenössische Kunst e.V.</t>
  </si>
  <si>
    <t>Musik 2020</t>
  </si>
  <si>
    <t xml:space="preserve">Kölner Gesellschaft für Alte Musik e.V.  </t>
  </si>
  <si>
    <t>Kölner Gesellschaft für neue Musik e.V. (kgnm)</t>
  </si>
  <si>
    <t>Corona Sondermanßnahme - Sonderförderung Kulturbetriebe/-vereine</t>
  </si>
  <si>
    <t>Visions of Iran - Iranisches Filmfestival 
11. - 14. Juni 2020 im Filmforum NRW</t>
  </si>
  <si>
    <t>PARTICLES Videodreh &amp; Vorführung</t>
  </si>
  <si>
    <t>Filmhaus Open-Air</t>
  </si>
  <si>
    <t>Literatur 2020</t>
  </si>
  <si>
    <t>Literaturklub-Fest 10 Jahre Literaturklub</t>
  </si>
  <si>
    <t>Immer wiederkehrende Situationen und Empfindungen, die unser Leben bestimmen - Leitmotiv und Wiederholungszwang
6. Kölner Literaturtage</t>
  </si>
  <si>
    <t>HEIMSPIEL 9</t>
  </si>
  <si>
    <t>Lew Kopelew Forum e.V.</t>
  </si>
  <si>
    <t>Literaturfreunde der Lenfeld´schen Buchhandlung</t>
  </si>
  <si>
    <t>Kulturelle Teilhabe 2020</t>
  </si>
  <si>
    <t>Veranstaltungen zum Thema Interkultur</t>
  </si>
  <si>
    <t>D'Ortona, Rosanna</t>
  </si>
  <si>
    <t xml:space="preserve">Makkaroni-Akademie </t>
  </si>
  <si>
    <t>Veranstaltungen zum Thema Diversity</t>
  </si>
  <si>
    <t xml:space="preserve">X-SÜD LABOR KALK </t>
  </si>
  <si>
    <t xml:space="preserve">DER ECKIGE TISCH </t>
  </si>
  <si>
    <t xml:space="preserve">We are here to stay! </t>
  </si>
  <si>
    <t>Vom Pilot zur Vision - Eine filmische Dokumentation für eine mixed-abled Tanz Aus- und Weiterbildung</t>
  </si>
  <si>
    <t>AIC - Art Initiative Cologne / Kunstinitiativen Köln e.V.</t>
  </si>
  <si>
    <t>Jahresprogramm: Seminarprogramm, Standortkampagne, Weiterentwicklung KLUBKÖLN App</t>
  </si>
  <si>
    <t>Gastro Event GmbH</t>
  </si>
  <si>
    <t>Erneuerung Pushbar
Austausch Bühnenelemente, Überdachung - Hofeingang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</si>
</sst>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Euro&quot;"/>
    <numFmt numFmtId="165" formatCode="#,##0.00\ _E_U_R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strike/>
      <sz val="11"/>
      <color rgb="FFFF0000"/>
      <name val="Arial"/>
      <family val="2"/>
    </font>
    <font>
      <sz val="11"/>
      <color theme="5" tint="-0.2499465926084170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" fontId="3" fillId="0" borderId="0"/>
    <xf numFmtId="0" fontId="14" fillId="3" borderId="0" applyNumberFormat="0" applyBorder="0" applyAlignment="0" applyProtection="0"/>
  </cellStyleXfs>
  <cellXfs count="33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164" fontId="3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shrinkToFit="1"/>
    </xf>
    <xf numFmtId="0" fontId="5" fillId="0" borderId="0" xfId="0" applyFont="1" applyFill="1" applyBorder="1" applyAlignment="1">
      <alignment horizontal="left" vertical="top" wrapText="1" shrinkToFit="1"/>
    </xf>
    <xf numFmtId="164" fontId="1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7" fillId="0" borderId="0" xfId="0" applyFont="1"/>
    <xf numFmtId="164" fontId="11" fillId="0" borderId="0" xfId="0" applyNumberFormat="1" applyFont="1" applyBorder="1" applyAlignment="1">
      <alignment horizontal="right" vertical="top"/>
    </xf>
    <xf numFmtId="0" fontId="10" fillId="0" borderId="0" xfId="0" applyFont="1" applyBorder="1"/>
    <xf numFmtId="164" fontId="7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4" fontId="1" fillId="0" borderId="0" xfId="0" applyNumberFormat="1" applyFont="1" applyBorder="1"/>
    <xf numFmtId="0" fontId="2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15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164" fontId="3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4" fontId="10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 applyFont="1" applyFill="1"/>
    <xf numFmtId="0" fontId="3" fillId="0" borderId="1" xfId="1" applyFont="1" applyFill="1" applyBorder="1" applyAlignment="1">
      <alignment vertical="center" wrapText="1"/>
    </xf>
    <xf numFmtId="164" fontId="5" fillId="0" borderId="0" xfId="3" applyNumberFormat="1" applyFont="1" applyFill="1" applyBorder="1"/>
    <xf numFmtId="0" fontId="10" fillId="0" borderId="0" xfId="0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/>
    </xf>
    <xf numFmtId="0" fontId="10" fillId="0" borderId="0" xfId="0" applyFont="1" applyBorder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right" vertical="center"/>
    </xf>
    <xf numFmtId="0" fontId="1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19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4" fontId="12" fillId="2" borderId="1" xfId="0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top" wrapText="1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165" fontId="11" fillId="0" borderId="1" xfId="0" applyNumberFormat="1" applyFont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4" fontId="17" fillId="0" borderId="6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center"/>
    </xf>
    <xf numFmtId="164" fontId="1" fillId="5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0" fillId="0" borderId="0" xfId="0" applyFont="1"/>
    <xf numFmtId="0" fontId="3" fillId="0" borderId="3" xfId="0" applyFont="1" applyFill="1" applyBorder="1" applyAlignment="1">
      <alignment vertical="center" wrapText="1"/>
    </xf>
    <xf numFmtId="0" fontId="9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4" fontId="2" fillId="0" borderId="0" xfId="0" applyNumberFormat="1" applyFont="1" applyBorder="1"/>
    <xf numFmtId="4" fontId="3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/>
    <xf numFmtId="0" fontId="3" fillId="0" borderId="1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20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21" fillId="0" borderId="0" xfId="0" applyFont="1" applyFill="1"/>
    <xf numFmtId="0" fontId="10" fillId="0" borderId="1" xfId="0" applyFont="1" applyBorder="1" applyAlignment="1">
      <alignment horizontal="right" vertical="center"/>
    </xf>
    <xf numFmtId="0" fontId="22" fillId="0" borderId="0" xfId="0" applyFont="1" applyFill="1"/>
    <xf numFmtId="0" fontId="2" fillId="0" borderId="0" xfId="0" applyFont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shrinkToFit="1"/>
    </xf>
    <xf numFmtId="0" fontId="3" fillId="0" borderId="9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" xfId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3" fillId="0" borderId="0" xfId="0" applyFont="1"/>
    <xf numFmtId="0" fontId="3" fillId="0" borderId="10" xfId="0" applyFont="1" applyFill="1" applyBorder="1" applyAlignment="1">
      <alignment vertical="top" wrapText="1" shrinkToFit="1"/>
    </xf>
    <xf numFmtId="0" fontId="3" fillId="4" borderId="9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 shrinkToFi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 shrinkToFit="1"/>
    </xf>
    <xf numFmtId="164" fontId="2" fillId="0" borderId="3" xfId="0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top" wrapText="1"/>
    </xf>
    <xf numFmtId="164" fontId="11" fillId="0" borderId="1" xfId="0" applyNumberFormat="1" applyFont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25" fillId="0" borderId="0" xfId="0" applyFont="1"/>
    <xf numFmtId="0" fontId="2" fillId="0" borderId="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13" xfId="0" applyFont="1" applyFill="1" applyBorder="1"/>
    <xf numFmtId="0" fontId="2" fillId="2" borderId="13" xfId="0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/>
    <xf numFmtId="0" fontId="26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6" borderId="0" xfId="0" applyFont="1" applyFill="1" applyBorder="1" applyAlignment="1">
      <alignment horizontal="left" vertical="center"/>
    </xf>
    <xf numFmtId="164" fontId="2" fillId="6" borderId="0" xfId="0" applyNumberFormat="1" applyFont="1" applyFill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3" fillId="6" borderId="0" xfId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wrapText="1"/>
    </xf>
    <xf numFmtId="0" fontId="3" fillId="6" borderId="5" xfId="0" applyFont="1" applyFill="1" applyBorder="1" applyAlignment="1">
      <alignment horizontal="left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164" fontId="1" fillId="0" borderId="5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3" fillId="0" borderId="15" xfId="0" applyFont="1" applyFill="1" applyBorder="1" applyAlignment="1">
      <alignment vertical="center" wrapText="1"/>
    </xf>
    <xf numFmtId="164" fontId="2" fillId="0" borderId="15" xfId="0" applyNumberFormat="1" applyFont="1" applyBorder="1" applyAlignment="1">
      <alignment horizontal="right" vertical="center"/>
    </xf>
    <xf numFmtId="0" fontId="2" fillId="6" borderId="0" xfId="0" applyFont="1" applyFill="1" applyAlignment="1">
      <alignment wrapText="1"/>
    </xf>
    <xf numFmtId="164" fontId="2" fillId="6" borderId="0" xfId="0" applyNumberFormat="1" applyFont="1" applyFill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 wrapText="1"/>
    </xf>
    <xf numFmtId="0" fontId="3" fillId="6" borderId="5" xfId="1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" fillId="6" borderId="0" xfId="0" applyFont="1" applyFill="1" applyAlignment="1"/>
    <xf numFmtId="0" fontId="2" fillId="2" borderId="16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top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top" wrapText="1" shrinkToFi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/>
    </xf>
    <xf numFmtId="164" fontId="1" fillId="6" borderId="3" xfId="0" applyNumberFormat="1" applyFont="1" applyFill="1" applyBorder="1" applyAlignment="1">
      <alignment horizontal="right" vertical="center"/>
    </xf>
    <xf numFmtId="0" fontId="1" fillId="6" borderId="0" xfId="0" applyFont="1" applyFill="1"/>
    <xf numFmtId="0" fontId="2" fillId="6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right" vertical="center" wrapText="1"/>
    </xf>
    <xf numFmtId="0" fontId="13" fillId="6" borderId="5" xfId="0" applyFont="1" applyFill="1" applyBorder="1" applyAlignment="1">
      <alignment horizontal="left" vertical="top" wrapText="1"/>
    </xf>
    <xf numFmtId="0" fontId="13" fillId="6" borderId="8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Alignment="1">
      <alignment horizontal="right" vertical="center" wrapText="1"/>
    </xf>
    <xf numFmtId="0" fontId="1" fillId="6" borderId="0" xfId="0" applyFont="1" applyFill="1" applyAlignment="1">
      <alignment horizontal="left" vertical="center" wrapText="1"/>
    </xf>
    <xf numFmtId="164" fontId="1" fillId="6" borderId="0" xfId="0" applyNumberFormat="1" applyFont="1" applyFill="1" applyAlignment="1">
      <alignment horizontal="right"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wrapText="1"/>
    </xf>
    <xf numFmtId="0" fontId="4" fillId="6" borderId="0" xfId="0" applyFont="1" applyFill="1" applyBorder="1"/>
    <xf numFmtId="0" fontId="13" fillId="6" borderId="0" xfId="0" applyFont="1" applyFill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right" vertical="center"/>
    </xf>
    <xf numFmtId="0" fontId="2" fillId="6" borderId="0" xfId="0" applyFont="1" applyFill="1" applyBorder="1"/>
    <xf numFmtId="0" fontId="2" fillId="6" borderId="0" xfId="0" applyFont="1" applyFill="1" applyBorder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/>
    <xf numFmtId="0" fontId="3" fillId="0" borderId="9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12" fillId="0" borderId="4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10" fillId="2" borderId="11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2" fillId="0" borderId="15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0" fontId="7" fillId="0" borderId="15" xfId="0" applyFont="1" applyBorder="1"/>
    <xf numFmtId="0" fontId="10" fillId="0" borderId="15" xfId="0" applyFont="1" applyBorder="1" applyAlignment="1">
      <alignment horizontal="left" vertic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wrapText="1"/>
    </xf>
    <xf numFmtId="4" fontId="12" fillId="2" borderId="3" xfId="0" applyNumberFormat="1" applyFont="1" applyFill="1" applyBorder="1" applyAlignment="1">
      <alignment horizontal="right"/>
    </xf>
    <xf numFmtId="4" fontId="3" fillId="0" borderId="15" xfId="0" applyNumberFormat="1" applyFont="1" applyFill="1" applyBorder="1"/>
    <xf numFmtId="0" fontId="0" fillId="0" borderId="15" xfId="0" applyFont="1" applyFill="1" applyBorder="1"/>
    <xf numFmtId="0" fontId="12" fillId="0" borderId="15" xfId="0" applyFont="1" applyFill="1" applyBorder="1" applyAlignment="1">
      <alignment horizontal="left"/>
    </xf>
    <xf numFmtId="0" fontId="10" fillId="0" borderId="15" xfId="0" applyFont="1" applyFill="1" applyBorder="1" applyAlignment="1"/>
    <xf numFmtId="0" fontId="1" fillId="6" borderId="0" xfId="0" applyFont="1" applyFill="1" applyAlignment="1">
      <alignment horizontal="left" vertical="center"/>
    </xf>
    <xf numFmtId="164" fontId="1" fillId="6" borderId="0" xfId="0" applyNumberFormat="1" applyFont="1" applyFill="1" applyAlignment="1">
      <alignment horizontal="right" vertical="center"/>
    </xf>
    <xf numFmtId="0" fontId="3" fillId="6" borderId="0" xfId="0" applyFont="1" applyFill="1"/>
    <xf numFmtId="164" fontId="5" fillId="6" borderId="1" xfId="3" applyNumberFormat="1" applyFont="1" applyFill="1" applyBorder="1"/>
    <xf numFmtId="0" fontId="0" fillId="6" borderId="0" xfId="0" applyFont="1" applyFill="1"/>
    <xf numFmtId="0" fontId="27" fillId="0" borderId="0" xfId="0" applyFont="1" applyAlignment="1">
      <alignment horizontal="left" vertic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11" fillId="0" borderId="15" xfId="0" applyFont="1" applyFill="1" applyBorder="1" applyAlignment="1">
      <alignment vertical="center" wrapText="1"/>
    </xf>
    <xf numFmtId="164" fontId="10" fillId="0" borderId="15" xfId="0" applyNumberFormat="1" applyFont="1" applyBorder="1" applyAlignment="1">
      <alignment horizontal="right" vertical="center"/>
    </xf>
    <xf numFmtId="0" fontId="10" fillId="6" borderId="0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vertical="center"/>
    </xf>
    <xf numFmtId="164" fontId="7" fillId="0" borderId="15" xfId="0" applyNumberFormat="1" applyFont="1" applyBorder="1"/>
    <xf numFmtId="164" fontId="10" fillId="6" borderId="0" xfId="0" applyNumberFormat="1" applyFont="1" applyFill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0" fontId="16" fillId="6" borderId="0" xfId="0" applyFont="1" applyFill="1"/>
    <xf numFmtId="0" fontId="11" fillId="6" borderId="0" xfId="0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horizontal="right" vertical="center"/>
    </xf>
  </cellXfs>
  <cellStyles count="4">
    <cellStyle name="Gut" xfId="3" builtinId="26"/>
    <cellStyle name="Standard" xfId="0" builtinId="0"/>
    <cellStyle name="Standard 2" xfId="2"/>
    <cellStyle name="Standard 2 2" xfId="1"/>
  </cellStyles>
  <dxfs count="0"/>
  <tableStyles count="0" defaultTableStyle="TableStyleMedium2" defaultPivotStyle="PivotStyleLight16"/>
  <colors>
    <mruColors>
      <color rgb="FFAE3873"/>
      <color rgb="FFBA3C7B"/>
      <color rgb="FFCE689B"/>
      <color rgb="FFEE0077"/>
      <color rgb="FFC80064"/>
      <color rgb="FF8E0047"/>
      <color rgb="FF660033"/>
      <color rgb="FFFF09BF"/>
      <color rgb="FFE4AEC9"/>
      <color rgb="FFD78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ultConcerts@Urban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E117"/>
  <sheetViews>
    <sheetView tabSelected="1" zoomScaleNormal="100" workbookViewId="0">
      <selection activeCell="A98" sqref="A98:C99"/>
    </sheetView>
  </sheetViews>
  <sheetFormatPr baseColWidth="10" defaultRowHeight="14.25" x14ac:dyDescent="0.2"/>
  <cols>
    <col min="1" max="1" width="40.28515625" style="1" customWidth="1"/>
    <col min="2" max="2" width="44.5703125" style="1" customWidth="1"/>
    <col min="3" max="3" width="36.7109375" style="2" customWidth="1"/>
    <col min="4" max="4" width="25.28515625" style="3" customWidth="1"/>
    <col min="5" max="5" width="12.7109375" style="3" bestFit="1" customWidth="1"/>
    <col min="6" max="6" width="11.85546875" style="3" bestFit="1" customWidth="1"/>
    <col min="7" max="16384" width="11.42578125" style="3"/>
  </cols>
  <sheetData>
    <row r="1" spans="1:5" ht="15" x14ac:dyDescent="0.2">
      <c r="A1" s="227" t="s">
        <v>905</v>
      </c>
    </row>
    <row r="3" spans="1:5" ht="15" x14ac:dyDescent="0.2">
      <c r="A3" s="231" t="s">
        <v>0</v>
      </c>
      <c r="B3" s="232"/>
      <c r="C3" s="233"/>
    </row>
    <row r="4" spans="1:5" ht="40.5" customHeight="1" x14ac:dyDescent="0.2">
      <c r="A4" s="228" t="s">
        <v>1</v>
      </c>
      <c r="B4" s="229" t="s">
        <v>931</v>
      </c>
      <c r="C4" s="230" t="s">
        <v>2</v>
      </c>
    </row>
    <row r="5" spans="1:5" ht="40.5" customHeight="1" x14ac:dyDescent="0.25">
      <c r="A5" s="17" t="s">
        <v>743</v>
      </c>
      <c r="B5" s="148"/>
      <c r="C5" s="148">
        <v>60000</v>
      </c>
      <c r="E5" s="8"/>
    </row>
    <row r="6" spans="1:5" ht="30" customHeight="1" x14ac:dyDescent="0.25">
      <c r="A6" s="163" t="s">
        <v>100</v>
      </c>
      <c r="B6" s="148"/>
      <c r="C6" s="148">
        <v>88000</v>
      </c>
      <c r="D6" s="149"/>
    </row>
    <row r="7" spans="1:5" ht="30" customHeight="1" x14ac:dyDescent="0.2">
      <c r="A7" s="175" t="s">
        <v>23</v>
      </c>
      <c r="B7" s="148"/>
      <c r="C7" s="148">
        <v>40000</v>
      </c>
    </row>
    <row r="8" spans="1:5" ht="30" customHeight="1" x14ac:dyDescent="0.25">
      <c r="A8" s="135" t="s">
        <v>744</v>
      </c>
      <c r="B8" s="148">
        <v>20000</v>
      </c>
      <c r="C8" s="148">
        <v>70000</v>
      </c>
      <c r="D8" s="149"/>
    </row>
    <row r="9" spans="1:5" ht="30" customHeight="1" x14ac:dyDescent="0.2">
      <c r="A9" s="175" t="s">
        <v>745</v>
      </c>
      <c r="B9" s="148"/>
      <c r="C9" s="148">
        <v>920000</v>
      </c>
    </row>
    <row r="10" spans="1:5" ht="30" customHeight="1" x14ac:dyDescent="0.25">
      <c r="A10" s="175" t="s">
        <v>158</v>
      </c>
      <c r="B10" s="148"/>
      <c r="C10" s="148">
        <v>245000</v>
      </c>
      <c r="D10" s="149"/>
    </row>
    <row r="11" spans="1:5" ht="30" customHeight="1" x14ac:dyDescent="0.25">
      <c r="A11" s="17" t="s">
        <v>746</v>
      </c>
      <c r="B11" s="148"/>
      <c r="C11" s="148">
        <v>136000</v>
      </c>
      <c r="D11" s="149"/>
    </row>
    <row r="12" spans="1:5" ht="55.5" customHeight="1" x14ac:dyDescent="0.2">
      <c r="A12" s="163" t="s">
        <v>932</v>
      </c>
      <c r="B12" s="148"/>
      <c r="C12" s="148">
        <v>22900</v>
      </c>
    </row>
    <row r="13" spans="1:5" ht="30" customHeight="1" x14ac:dyDescent="0.2">
      <c r="A13" s="175" t="s">
        <v>747</v>
      </c>
      <c r="B13" s="148">
        <v>50000</v>
      </c>
      <c r="C13" s="148">
        <v>150000</v>
      </c>
    </row>
    <row r="14" spans="1:5" ht="30" customHeight="1" x14ac:dyDescent="0.2">
      <c r="A14" s="175" t="s">
        <v>16</v>
      </c>
      <c r="B14" s="148">
        <v>50000</v>
      </c>
      <c r="C14" s="148">
        <v>200000</v>
      </c>
    </row>
    <row r="15" spans="1:5" ht="30" customHeight="1" x14ac:dyDescent="0.2">
      <c r="A15" s="175" t="s">
        <v>159</v>
      </c>
      <c r="B15" s="148"/>
      <c r="C15" s="148">
        <v>121000</v>
      </c>
    </row>
    <row r="16" spans="1:5" ht="30" customHeight="1" x14ac:dyDescent="0.2">
      <c r="A16" s="175" t="s">
        <v>160</v>
      </c>
      <c r="B16" s="148">
        <v>30000</v>
      </c>
      <c r="C16" s="148">
        <v>230000</v>
      </c>
    </row>
    <row r="17" spans="1:5" ht="30" customHeight="1" x14ac:dyDescent="0.2">
      <c r="A17" s="175" t="s">
        <v>748</v>
      </c>
      <c r="B17" s="148">
        <v>50000</v>
      </c>
      <c r="C17" s="148">
        <v>274000</v>
      </c>
    </row>
    <row r="18" spans="1:5" ht="26.25" customHeight="1" x14ac:dyDescent="0.2">
      <c r="A18" s="234"/>
      <c r="B18" s="235"/>
      <c r="C18" s="236">
        <f>SUM(C5:C17)</f>
        <v>2556900</v>
      </c>
    </row>
    <row r="19" spans="1:5" ht="24" customHeight="1" x14ac:dyDescent="0.25">
      <c r="A19" s="8"/>
      <c r="B19" s="3"/>
      <c r="C19" s="9"/>
    </row>
    <row r="20" spans="1:5" ht="27.95" customHeight="1" x14ac:dyDescent="0.2">
      <c r="A20" s="231" t="s">
        <v>163</v>
      </c>
      <c r="B20" s="232"/>
      <c r="C20" s="233"/>
    </row>
    <row r="21" spans="1:5" ht="27.95" customHeight="1" x14ac:dyDescent="0.25">
      <c r="A21" s="228" t="s">
        <v>5</v>
      </c>
      <c r="B21" s="229"/>
      <c r="C21" s="230" t="s">
        <v>2</v>
      </c>
      <c r="E21" s="8"/>
    </row>
    <row r="22" spans="1:5" ht="30" customHeight="1" x14ac:dyDescent="0.25">
      <c r="A22" s="290" t="s">
        <v>18</v>
      </c>
      <c r="B22" s="291"/>
      <c r="C22" s="5">
        <v>28000</v>
      </c>
      <c r="D22" s="149"/>
    </row>
    <row r="23" spans="1:5" ht="30" customHeight="1" x14ac:dyDescent="0.25">
      <c r="A23" s="290" t="s">
        <v>17</v>
      </c>
      <c r="B23" s="291"/>
      <c r="C23" s="5">
        <v>28000</v>
      </c>
      <c r="D23" s="149"/>
    </row>
    <row r="24" spans="1:5" ht="30" customHeight="1" x14ac:dyDescent="0.25">
      <c r="A24" s="290" t="s">
        <v>927</v>
      </c>
      <c r="B24" s="291"/>
      <c r="C24" s="5">
        <v>28000</v>
      </c>
      <c r="D24" s="149"/>
    </row>
    <row r="25" spans="1:5" ht="30" customHeight="1" x14ac:dyDescent="0.25">
      <c r="A25" s="290" t="s">
        <v>19</v>
      </c>
      <c r="B25" s="291"/>
      <c r="C25" s="5">
        <v>28000</v>
      </c>
      <c r="D25" s="149"/>
    </row>
    <row r="26" spans="1:5" ht="30" customHeight="1" x14ac:dyDescent="0.25">
      <c r="A26" s="290" t="s">
        <v>20</v>
      </c>
      <c r="B26" s="291"/>
      <c r="C26" s="5">
        <v>28000</v>
      </c>
      <c r="D26" s="149"/>
    </row>
    <row r="27" spans="1:5" ht="30" customHeight="1" x14ac:dyDescent="0.25">
      <c r="A27" s="290" t="s">
        <v>94</v>
      </c>
      <c r="B27" s="291"/>
      <c r="C27" s="5">
        <v>28000</v>
      </c>
      <c r="D27" s="149"/>
    </row>
    <row r="28" spans="1:5" ht="30" customHeight="1" x14ac:dyDescent="0.25">
      <c r="A28" s="290" t="s">
        <v>21</v>
      </c>
      <c r="B28" s="291"/>
      <c r="C28" s="5">
        <v>28000</v>
      </c>
      <c r="D28" s="149"/>
    </row>
    <row r="29" spans="1:5" ht="36" customHeight="1" x14ac:dyDescent="0.25">
      <c r="A29" s="290" t="s">
        <v>93</v>
      </c>
      <c r="B29" s="291"/>
      <c r="C29" s="5">
        <v>28000</v>
      </c>
      <c r="D29" s="149"/>
    </row>
    <row r="30" spans="1:5" ht="36" customHeight="1" x14ac:dyDescent="0.2">
      <c r="A30" s="237"/>
      <c r="B30" s="237"/>
      <c r="C30" s="236">
        <f>SUM(C22:C29)</f>
        <v>224000</v>
      </c>
    </row>
    <row r="31" spans="1:5" ht="30" customHeight="1" x14ac:dyDescent="0.2">
      <c r="A31" s="19"/>
      <c r="B31" s="20"/>
      <c r="C31" s="15"/>
    </row>
    <row r="32" spans="1:5" ht="30" customHeight="1" x14ac:dyDescent="0.2">
      <c r="A32" s="231" t="s">
        <v>749</v>
      </c>
      <c r="B32" s="232"/>
      <c r="C32" s="233"/>
    </row>
    <row r="33" spans="1:5" ht="30" customHeight="1" x14ac:dyDescent="0.25">
      <c r="A33" s="239" t="s">
        <v>5</v>
      </c>
      <c r="B33" s="238" t="s">
        <v>6</v>
      </c>
      <c r="C33" s="230" t="s">
        <v>2</v>
      </c>
      <c r="E33" s="8"/>
    </row>
    <row r="34" spans="1:5" ht="30" customHeight="1" x14ac:dyDescent="0.2">
      <c r="A34" s="17" t="s">
        <v>750</v>
      </c>
      <c r="B34" s="17" t="s">
        <v>751</v>
      </c>
      <c r="C34" s="5">
        <v>6000</v>
      </c>
    </row>
    <row r="35" spans="1:5" ht="30" customHeight="1" x14ac:dyDescent="0.2">
      <c r="A35" s="150" t="s">
        <v>488</v>
      </c>
      <c r="B35" s="150" t="s">
        <v>489</v>
      </c>
      <c r="C35" s="5">
        <v>5500</v>
      </c>
    </row>
    <row r="36" spans="1:5" s="16" customFormat="1" ht="30.75" customHeight="1" x14ac:dyDescent="0.2">
      <c r="A36" s="176" t="s">
        <v>15</v>
      </c>
      <c r="B36" s="17" t="s">
        <v>481</v>
      </c>
      <c r="C36" s="5">
        <v>7000</v>
      </c>
      <c r="E36" s="158"/>
    </row>
    <row r="37" spans="1:5" s="16" customFormat="1" ht="29.25" customHeight="1" x14ac:dyDescent="0.2">
      <c r="A37" s="156" t="s">
        <v>928</v>
      </c>
      <c r="B37" s="17" t="s">
        <v>752</v>
      </c>
      <c r="C37" s="5">
        <v>3000</v>
      </c>
    </row>
    <row r="38" spans="1:5" s="16" customFormat="1" ht="30" customHeight="1" x14ac:dyDescent="0.2">
      <c r="A38" s="156" t="s">
        <v>479</v>
      </c>
      <c r="B38" s="159" t="s">
        <v>753</v>
      </c>
      <c r="C38" s="5">
        <v>8000</v>
      </c>
      <c r="D38" s="160"/>
    </row>
    <row r="39" spans="1:5" s="16" customFormat="1" ht="30" customHeight="1" x14ac:dyDescent="0.2">
      <c r="A39" s="137" t="s">
        <v>754</v>
      </c>
      <c r="B39" s="137" t="s">
        <v>755</v>
      </c>
      <c r="C39" s="5">
        <v>1900</v>
      </c>
      <c r="D39" s="160"/>
    </row>
    <row r="40" spans="1:5" s="16" customFormat="1" ht="30" customHeight="1" x14ac:dyDescent="0.2">
      <c r="A40" s="156" t="s">
        <v>483</v>
      </c>
      <c r="B40" s="156" t="s">
        <v>484</v>
      </c>
      <c r="C40" s="5">
        <v>2500</v>
      </c>
      <c r="D40" s="160"/>
    </row>
    <row r="41" spans="1:5" s="16" customFormat="1" ht="30" customHeight="1" x14ac:dyDescent="0.2">
      <c r="A41" s="17" t="s">
        <v>756</v>
      </c>
      <c r="B41" s="159" t="s">
        <v>480</v>
      </c>
      <c r="C41" s="5">
        <v>1800</v>
      </c>
      <c r="D41" s="160"/>
    </row>
    <row r="42" spans="1:5" s="16" customFormat="1" ht="30" customHeight="1" x14ac:dyDescent="0.2">
      <c r="A42" s="17" t="s">
        <v>757</v>
      </c>
      <c r="B42" s="162" t="s">
        <v>486</v>
      </c>
      <c r="C42" s="5">
        <v>1500</v>
      </c>
      <c r="D42" s="160"/>
    </row>
    <row r="43" spans="1:5" s="16" customFormat="1" ht="30" customHeight="1" x14ac:dyDescent="0.2">
      <c r="A43" s="164" t="s">
        <v>455</v>
      </c>
      <c r="B43" s="161" t="s">
        <v>485</v>
      </c>
      <c r="C43" s="5">
        <v>3000</v>
      </c>
      <c r="D43" s="160"/>
    </row>
    <row r="44" spans="1:5" s="16" customFormat="1" ht="30" customHeight="1" x14ac:dyDescent="0.2">
      <c r="A44" s="163" t="s">
        <v>98</v>
      </c>
      <c r="B44" s="17" t="s">
        <v>758</v>
      </c>
      <c r="C44" s="5">
        <v>2650</v>
      </c>
      <c r="D44" s="160"/>
    </row>
    <row r="45" spans="1:5" s="16" customFormat="1" ht="30" customHeight="1" x14ac:dyDescent="0.2">
      <c r="A45" s="156" t="s">
        <v>759</v>
      </c>
      <c r="B45" s="17" t="s">
        <v>482</v>
      </c>
      <c r="C45" s="5">
        <v>1200</v>
      </c>
      <c r="D45" s="160"/>
    </row>
    <row r="46" spans="1:5" s="16" customFormat="1" ht="30" customHeight="1" x14ac:dyDescent="0.2">
      <c r="A46" s="143" t="s">
        <v>22</v>
      </c>
      <c r="B46" s="156" t="s">
        <v>760</v>
      </c>
      <c r="C46" s="5">
        <v>2500</v>
      </c>
      <c r="D46" s="160"/>
    </row>
    <row r="47" spans="1:5" ht="30" customHeight="1" x14ac:dyDescent="0.2">
      <c r="A47" s="240"/>
      <c r="B47" s="241"/>
      <c r="C47" s="236">
        <f>SUM(C34:C46)</f>
        <v>46550</v>
      </c>
    </row>
    <row r="48" spans="1:5" ht="30" customHeight="1" x14ac:dyDescent="0.2">
      <c r="A48" s="19"/>
      <c r="B48" s="20"/>
      <c r="C48" s="15"/>
    </row>
    <row r="49" spans="1:5" ht="30" customHeight="1" x14ac:dyDescent="0.2">
      <c r="A49" s="231" t="s">
        <v>25</v>
      </c>
      <c r="B49" s="232"/>
      <c r="C49" s="233"/>
    </row>
    <row r="50" spans="1:5" ht="30" customHeight="1" x14ac:dyDescent="0.25">
      <c r="A50" s="239" t="s">
        <v>5</v>
      </c>
      <c r="B50" s="238" t="s">
        <v>6</v>
      </c>
      <c r="C50" s="230" t="s">
        <v>2</v>
      </c>
      <c r="E50" s="8"/>
    </row>
    <row r="51" spans="1:5" ht="30" customHeight="1" x14ac:dyDescent="0.25">
      <c r="A51" s="42" t="s">
        <v>18</v>
      </c>
      <c r="B51" s="159" t="s">
        <v>921</v>
      </c>
      <c r="C51" s="178">
        <v>8000</v>
      </c>
      <c r="E51" s="8"/>
    </row>
    <row r="52" spans="1:5" s="16" customFormat="1" ht="42.75" customHeight="1" x14ac:dyDescent="0.25">
      <c r="A52" s="150" t="s">
        <v>762</v>
      </c>
      <c r="B52" s="150" t="s">
        <v>763</v>
      </c>
      <c r="C52" s="5">
        <v>6000</v>
      </c>
      <c r="D52" s="165"/>
    </row>
    <row r="53" spans="1:5" ht="30" customHeight="1" x14ac:dyDescent="0.25">
      <c r="A53" s="157" t="s">
        <v>929</v>
      </c>
      <c r="B53" s="159" t="s">
        <v>761</v>
      </c>
      <c r="C53" s="5">
        <v>8700</v>
      </c>
      <c r="D53" s="165"/>
    </row>
    <row r="54" spans="1:5" s="16" customFormat="1" ht="42.75" customHeight="1" x14ac:dyDescent="0.25">
      <c r="A54" s="42" t="s">
        <v>98</v>
      </c>
      <c r="B54" s="159" t="s">
        <v>491</v>
      </c>
      <c r="C54" s="5">
        <v>3000</v>
      </c>
      <c r="D54" s="165"/>
    </row>
    <row r="55" spans="1:5" ht="30" customHeight="1" x14ac:dyDescent="0.2">
      <c r="A55" s="242"/>
      <c r="B55" s="243"/>
      <c r="C55" s="236">
        <f>SUM(C51:C54)</f>
        <v>25700</v>
      </c>
    </row>
    <row r="56" spans="1:5" ht="30" customHeight="1" x14ac:dyDescent="0.2">
      <c r="A56" s="166"/>
      <c r="B56" s="155"/>
      <c r="C56" s="21"/>
    </row>
    <row r="57" spans="1:5" ht="30" customHeight="1" x14ac:dyDescent="0.2">
      <c r="A57" s="231" t="s">
        <v>764</v>
      </c>
      <c r="B57" s="232"/>
      <c r="C57" s="233"/>
    </row>
    <row r="58" spans="1:5" ht="30" customHeight="1" x14ac:dyDescent="0.25">
      <c r="A58" s="239" t="s">
        <v>5</v>
      </c>
      <c r="B58" s="238" t="s">
        <v>6</v>
      </c>
      <c r="C58" s="230" t="s">
        <v>2</v>
      </c>
      <c r="E58" s="8"/>
    </row>
    <row r="59" spans="1:5" ht="30" customHeight="1" x14ac:dyDescent="0.2">
      <c r="A59" s="17" t="s">
        <v>95</v>
      </c>
      <c r="B59" s="17" t="s">
        <v>933</v>
      </c>
      <c r="C59" s="5">
        <f>10000+2000</f>
        <v>12000</v>
      </c>
    </row>
    <row r="60" spans="1:5" ht="30" customHeight="1" x14ac:dyDescent="0.2">
      <c r="A60" s="135" t="s">
        <v>745</v>
      </c>
      <c r="B60" s="79" t="s">
        <v>164</v>
      </c>
      <c r="C60" s="154">
        <v>73333</v>
      </c>
    </row>
    <row r="61" spans="1:5" ht="30" customHeight="1" x14ac:dyDescent="0.2">
      <c r="A61" s="17" t="s">
        <v>768</v>
      </c>
      <c r="B61" s="17" t="s">
        <v>476</v>
      </c>
      <c r="C61" s="5">
        <v>10000</v>
      </c>
    </row>
    <row r="62" spans="1:5" ht="30" customHeight="1" x14ac:dyDescent="0.2">
      <c r="A62" s="17" t="s">
        <v>467</v>
      </c>
      <c r="B62" s="17" t="s">
        <v>473</v>
      </c>
      <c r="C62" s="5">
        <v>12000</v>
      </c>
    </row>
    <row r="63" spans="1:5" ht="30" customHeight="1" x14ac:dyDescent="0.2">
      <c r="A63" s="17" t="s">
        <v>469</v>
      </c>
      <c r="B63" s="17" t="s">
        <v>934</v>
      </c>
      <c r="C63" s="5">
        <v>11000</v>
      </c>
    </row>
    <row r="64" spans="1:5" ht="30" customHeight="1" x14ac:dyDescent="0.2">
      <c r="A64" s="17" t="s">
        <v>96</v>
      </c>
      <c r="B64" s="17" t="s">
        <v>769</v>
      </c>
      <c r="C64" s="5">
        <v>12000</v>
      </c>
    </row>
    <row r="65" spans="1:3" ht="30" customHeight="1" x14ac:dyDescent="0.2">
      <c r="A65" s="135" t="s">
        <v>782</v>
      </c>
      <c r="B65" s="42" t="s">
        <v>451</v>
      </c>
      <c r="C65" s="177">
        <v>6000</v>
      </c>
    </row>
    <row r="66" spans="1:3" ht="30" customHeight="1" x14ac:dyDescent="0.2">
      <c r="A66" s="135" t="s">
        <v>774</v>
      </c>
      <c r="B66" s="17" t="s">
        <v>478</v>
      </c>
      <c r="C66" s="178">
        <v>2000</v>
      </c>
    </row>
    <row r="67" spans="1:3" ht="30" customHeight="1" x14ac:dyDescent="0.2">
      <c r="A67" s="17" t="s">
        <v>468</v>
      </c>
      <c r="B67" s="17" t="s">
        <v>475</v>
      </c>
      <c r="C67" s="5">
        <v>5000</v>
      </c>
    </row>
    <row r="68" spans="1:3" ht="30" customHeight="1" x14ac:dyDescent="0.2">
      <c r="A68" s="17" t="s">
        <v>468</v>
      </c>
      <c r="B68" s="17" t="s">
        <v>770</v>
      </c>
      <c r="C68" s="5">
        <v>5000</v>
      </c>
    </row>
    <row r="69" spans="1:3" ht="30" customHeight="1" x14ac:dyDescent="0.2">
      <c r="A69" s="17" t="s">
        <v>468</v>
      </c>
      <c r="B69" s="17" t="s">
        <v>474</v>
      </c>
      <c r="C69" s="5">
        <v>9000</v>
      </c>
    </row>
    <row r="70" spans="1:3" ht="30" customHeight="1" x14ac:dyDescent="0.2">
      <c r="A70" s="17" t="s">
        <v>468</v>
      </c>
      <c r="B70" s="17" t="s">
        <v>12</v>
      </c>
      <c r="C70" s="177">
        <v>10000</v>
      </c>
    </row>
    <row r="71" spans="1:3" ht="30" customHeight="1" x14ac:dyDescent="0.2">
      <c r="A71" s="143" t="s">
        <v>765</v>
      </c>
      <c r="B71" s="79" t="s">
        <v>453</v>
      </c>
      <c r="C71" s="154">
        <v>8000</v>
      </c>
    </row>
    <row r="72" spans="1:3" ht="30" customHeight="1" x14ac:dyDescent="0.2">
      <c r="A72" s="17" t="s">
        <v>165</v>
      </c>
      <c r="B72" s="17" t="s">
        <v>771</v>
      </c>
      <c r="C72" s="5">
        <v>10000</v>
      </c>
    </row>
    <row r="73" spans="1:3" ht="30" customHeight="1" x14ac:dyDescent="0.2">
      <c r="A73" s="17" t="s">
        <v>458</v>
      </c>
      <c r="B73" s="17" t="s">
        <v>772</v>
      </c>
      <c r="C73" s="5">
        <v>10000</v>
      </c>
    </row>
    <row r="74" spans="1:3" ht="30" customHeight="1" x14ac:dyDescent="0.2">
      <c r="A74" s="17" t="s">
        <v>775</v>
      </c>
      <c r="B74" s="17" t="s">
        <v>462</v>
      </c>
      <c r="C74" s="5">
        <v>7000</v>
      </c>
    </row>
    <row r="75" spans="1:3" ht="30" customHeight="1" x14ac:dyDescent="0.2">
      <c r="A75" s="17" t="s">
        <v>456</v>
      </c>
      <c r="B75" s="17" t="s">
        <v>773</v>
      </c>
      <c r="C75" s="5">
        <v>10000</v>
      </c>
    </row>
    <row r="76" spans="1:3" ht="30" customHeight="1" x14ac:dyDescent="0.2">
      <c r="A76" s="17" t="s">
        <v>935</v>
      </c>
      <c r="B76" s="17" t="s">
        <v>779</v>
      </c>
      <c r="C76" s="5">
        <v>15000</v>
      </c>
    </row>
    <row r="77" spans="1:3" ht="30" customHeight="1" x14ac:dyDescent="0.2">
      <c r="A77" s="135" t="s">
        <v>459</v>
      </c>
      <c r="B77" s="135" t="s">
        <v>464</v>
      </c>
      <c r="C77" s="5">
        <v>8000</v>
      </c>
    </row>
    <row r="78" spans="1:3" ht="30" customHeight="1" x14ac:dyDescent="0.2">
      <c r="A78" s="150" t="s">
        <v>781</v>
      </c>
      <c r="B78" s="150" t="s">
        <v>465</v>
      </c>
      <c r="C78" s="5">
        <v>15000</v>
      </c>
    </row>
    <row r="79" spans="1:3" ht="30" customHeight="1" x14ac:dyDescent="0.2">
      <c r="A79" s="150" t="s">
        <v>756</v>
      </c>
      <c r="B79" s="150" t="s">
        <v>776</v>
      </c>
      <c r="C79" s="5">
        <v>10000</v>
      </c>
    </row>
    <row r="80" spans="1:3" ht="30" customHeight="1" x14ac:dyDescent="0.2">
      <c r="A80" s="179" t="s">
        <v>173</v>
      </c>
      <c r="B80" s="150" t="s">
        <v>450</v>
      </c>
      <c r="C80" s="177">
        <v>5000</v>
      </c>
    </row>
    <row r="81" spans="1:3" ht="30" customHeight="1" x14ac:dyDescent="0.2">
      <c r="A81" s="179" t="s">
        <v>173</v>
      </c>
      <c r="B81" s="150" t="s">
        <v>449</v>
      </c>
      <c r="C81" s="177">
        <v>80000</v>
      </c>
    </row>
    <row r="82" spans="1:3" ht="30" customHeight="1" x14ac:dyDescent="0.2">
      <c r="A82" s="150" t="s">
        <v>470</v>
      </c>
      <c r="B82" s="150" t="s">
        <v>777</v>
      </c>
      <c r="C82" s="5">
        <v>8000</v>
      </c>
    </row>
    <row r="83" spans="1:3" ht="30" customHeight="1" x14ac:dyDescent="0.2">
      <c r="A83" s="150" t="s">
        <v>457</v>
      </c>
      <c r="B83" s="150" t="s">
        <v>461</v>
      </c>
      <c r="C83" s="5">
        <v>12000</v>
      </c>
    </row>
    <row r="84" spans="1:3" ht="30" customHeight="1" x14ac:dyDescent="0.2">
      <c r="A84" s="164" t="s">
        <v>455</v>
      </c>
      <c r="B84" s="150" t="s">
        <v>778</v>
      </c>
      <c r="C84" s="5">
        <v>9000</v>
      </c>
    </row>
    <row r="85" spans="1:3" ht="30" customHeight="1" x14ac:dyDescent="0.2">
      <c r="A85" s="163" t="s">
        <v>466</v>
      </c>
      <c r="B85" s="150" t="s">
        <v>471</v>
      </c>
      <c r="C85" s="5">
        <v>10000</v>
      </c>
    </row>
    <row r="86" spans="1:3" ht="30" customHeight="1" x14ac:dyDescent="0.2">
      <c r="A86" s="150" t="s">
        <v>161</v>
      </c>
      <c r="B86" s="150" t="s">
        <v>174</v>
      </c>
      <c r="C86" s="177">
        <v>2600</v>
      </c>
    </row>
    <row r="87" spans="1:3" ht="30" customHeight="1" x14ac:dyDescent="0.2">
      <c r="A87" s="167" t="s">
        <v>98</v>
      </c>
      <c r="B87" s="150" t="s">
        <v>463</v>
      </c>
      <c r="C87" s="5">
        <v>15000</v>
      </c>
    </row>
    <row r="88" spans="1:3" ht="30" customHeight="1" x14ac:dyDescent="0.2">
      <c r="A88" s="17" t="s">
        <v>97</v>
      </c>
      <c r="B88" s="17" t="s">
        <v>780</v>
      </c>
      <c r="C88" s="5">
        <v>12000</v>
      </c>
    </row>
    <row r="89" spans="1:3" ht="30" customHeight="1" x14ac:dyDescent="0.2">
      <c r="A89" s="135" t="s">
        <v>159</v>
      </c>
      <c r="B89" s="17" t="s">
        <v>477</v>
      </c>
      <c r="C89" s="5">
        <v>12500</v>
      </c>
    </row>
    <row r="90" spans="1:3" ht="30" customHeight="1" x14ac:dyDescent="0.2">
      <c r="A90" s="135" t="s">
        <v>748</v>
      </c>
      <c r="B90" s="17" t="s">
        <v>783</v>
      </c>
      <c r="C90" s="177">
        <v>30000</v>
      </c>
    </row>
    <row r="91" spans="1:3" ht="30" customHeight="1" x14ac:dyDescent="0.2">
      <c r="A91" s="143" t="s">
        <v>22</v>
      </c>
      <c r="B91" s="180" t="s">
        <v>766</v>
      </c>
      <c r="C91" s="5">
        <v>12500</v>
      </c>
    </row>
    <row r="92" spans="1:3" ht="30" customHeight="1" x14ac:dyDescent="0.2">
      <c r="A92" s="152" t="s">
        <v>162</v>
      </c>
      <c r="B92" s="17" t="s">
        <v>12</v>
      </c>
      <c r="C92" s="177">
        <v>4800</v>
      </c>
    </row>
    <row r="93" spans="1:3" ht="30" customHeight="1" x14ac:dyDescent="0.2">
      <c r="A93" s="17" t="s">
        <v>24</v>
      </c>
      <c r="B93" s="17" t="s">
        <v>472</v>
      </c>
      <c r="C93" s="5">
        <v>10000</v>
      </c>
    </row>
    <row r="94" spans="1:3" ht="30" customHeight="1" x14ac:dyDescent="0.2">
      <c r="A94" s="163" t="s">
        <v>454</v>
      </c>
      <c r="B94" s="17" t="s">
        <v>460</v>
      </c>
      <c r="C94" s="5">
        <v>13000</v>
      </c>
    </row>
    <row r="95" spans="1:3" ht="30" customHeight="1" x14ac:dyDescent="0.2">
      <c r="A95" s="79" t="s">
        <v>930</v>
      </c>
      <c r="B95" s="79" t="s">
        <v>767</v>
      </c>
      <c r="C95" s="5">
        <v>10000</v>
      </c>
    </row>
    <row r="96" spans="1:3" ht="30" customHeight="1" x14ac:dyDescent="0.2">
      <c r="A96" s="244"/>
      <c r="B96" s="244"/>
      <c r="C96" s="236">
        <f>SUM(C59:C95)</f>
        <v>506733</v>
      </c>
    </row>
    <row r="97" spans="1:4" ht="30" customHeight="1" x14ac:dyDescent="0.2">
      <c r="A97" s="3"/>
      <c r="B97" s="3"/>
      <c r="C97" s="21"/>
    </row>
    <row r="98" spans="1:4" ht="30" customHeight="1" x14ac:dyDescent="0.2">
      <c r="A98" s="231" t="s">
        <v>936</v>
      </c>
      <c r="B98" s="232"/>
      <c r="C98" s="233"/>
      <c r="D98" s="181"/>
    </row>
    <row r="99" spans="1:4" ht="30" customHeight="1" x14ac:dyDescent="0.2">
      <c r="A99" s="239" t="s">
        <v>5</v>
      </c>
      <c r="B99" s="238" t="s">
        <v>6</v>
      </c>
      <c r="C99" s="230" t="s">
        <v>2</v>
      </c>
      <c r="D99" s="181"/>
    </row>
    <row r="100" spans="1:4" ht="30" customHeight="1" x14ac:dyDescent="0.2">
      <c r="A100" s="143" t="s">
        <v>784</v>
      </c>
      <c r="B100" s="17" t="s">
        <v>919</v>
      </c>
      <c r="C100" s="5">
        <v>30000</v>
      </c>
      <c r="D100" s="181"/>
    </row>
    <row r="101" spans="1:4" ht="30" customHeight="1" x14ac:dyDescent="0.2">
      <c r="A101" s="143" t="s">
        <v>765</v>
      </c>
      <c r="B101" s="17" t="s">
        <v>919</v>
      </c>
      <c r="C101" s="5">
        <v>20000</v>
      </c>
      <c r="D101" s="181"/>
    </row>
    <row r="102" spans="1:4" ht="30" customHeight="1" x14ac:dyDescent="0.2">
      <c r="A102" s="244"/>
      <c r="B102" s="244"/>
      <c r="C102" s="236">
        <f>SUM(C100:C101)</f>
        <v>50000</v>
      </c>
    </row>
    <row r="103" spans="1:4" ht="30" customHeight="1" x14ac:dyDescent="0.2">
      <c r="A103" s="220"/>
      <c r="B103" s="11"/>
      <c r="C103" s="245"/>
    </row>
    <row r="104" spans="1:4" ht="30" customHeight="1" x14ac:dyDescent="0.2">
      <c r="A104" s="247" t="s">
        <v>937</v>
      </c>
      <c r="B104" s="248"/>
      <c r="C104" s="249"/>
      <c r="D104" s="181"/>
    </row>
    <row r="105" spans="1:4" ht="30" customHeight="1" x14ac:dyDescent="0.2">
      <c r="A105" s="246" t="s">
        <v>5</v>
      </c>
      <c r="B105" s="238" t="s">
        <v>6</v>
      </c>
      <c r="C105" s="230" t="s">
        <v>2</v>
      </c>
      <c r="D105" s="181"/>
    </row>
    <row r="106" spans="1:4" ht="30" customHeight="1" x14ac:dyDescent="0.2">
      <c r="A106" s="106" t="s">
        <v>716</v>
      </c>
      <c r="B106" s="17" t="s">
        <v>920</v>
      </c>
      <c r="C106" s="5">
        <v>20000</v>
      </c>
      <c r="D106" s="181"/>
    </row>
    <row r="107" spans="1:4" ht="45.75" customHeight="1" x14ac:dyDescent="0.2">
      <c r="A107" s="106" t="s">
        <v>717</v>
      </c>
      <c r="B107" s="17" t="s">
        <v>920</v>
      </c>
      <c r="C107" s="5">
        <v>50000</v>
      </c>
      <c r="D107" s="181"/>
    </row>
    <row r="108" spans="1:4" ht="43.5" customHeight="1" x14ac:dyDescent="0.2">
      <c r="A108" s="141" t="s">
        <v>786</v>
      </c>
      <c r="B108" s="17" t="s">
        <v>920</v>
      </c>
      <c r="C108" s="5">
        <v>50000</v>
      </c>
      <c r="D108" s="181"/>
    </row>
    <row r="109" spans="1:4" ht="30" customHeight="1" x14ac:dyDescent="0.2">
      <c r="A109" s="106" t="s">
        <v>718</v>
      </c>
      <c r="B109" s="17" t="s">
        <v>920</v>
      </c>
      <c r="C109" s="5">
        <v>40000</v>
      </c>
      <c r="D109" s="181"/>
    </row>
    <row r="110" spans="1:4" ht="30" customHeight="1" x14ac:dyDescent="0.2">
      <c r="A110" s="106" t="s">
        <v>715</v>
      </c>
      <c r="B110" s="17" t="s">
        <v>920</v>
      </c>
      <c r="C110" s="5">
        <v>50000</v>
      </c>
      <c r="D110" s="181"/>
    </row>
    <row r="111" spans="1:4" ht="30" customHeight="1" x14ac:dyDescent="0.2">
      <c r="A111" s="141" t="s">
        <v>723</v>
      </c>
      <c r="B111" s="17" t="s">
        <v>920</v>
      </c>
      <c r="C111" s="5">
        <v>30000</v>
      </c>
      <c r="D111" s="181"/>
    </row>
    <row r="112" spans="1:4" ht="30" customHeight="1" x14ac:dyDescent="0.2">
      <c r="A112" s="106" t="s">
        <v>785</v>
      </c>
      <c r="B112" s="17" t="s">
        <v>920</v>
      </c>
      <c r="C112" s="5">
        <v>50000</v>
      </c>
      <c r="D112" s="182"/>
    </row>
    <row r="113" spans="1:4" ht="30" customHeight="1" x14ac:dyDescent="0.2">
      <c r="A113" s="3"/>
      <c r="B113" s="3"/>
      <c r="C113" s="7">
        <f>SUM(C106:C112)</f>
        <v>290000</v>
      </c>
      <c r="D113" s="183"/>
    </row>
    <row r="114" spans="1:4" ht="30" customHeight="1" x14ac:dyDescent="0.2">
      <c r="A114" s="18"/>
      <c r="B114" s="14"/>
      <c r="C114" s="21"/>
    </row>
    <row r="115" spans="1:4" ht="30" customHeight="1" x14ac:dyDescent="0.2">
      <c r="B115" s="23" t="s">
        <v>14</v>
      </c>
      <c r="C115" s="24">
        <f>C113+C102+C96+C55+C47+C30</f>
        <v>1142983</v>
      </c>
    </row>
    <row r="116" spans="1:4" ht="30" customHeight="1" x14ac:dyDescent="0.2"/>
    <row r="117" spans="1:4" ht="28.5" x14ac:dyDescent="0.2">
      <c r="B117" s="250" t="s">
        <v>938</v>
      </c>
      <c r="C117" s="251">
        <f>C115+C18</f>
        <v>3699883</v>
      </c>
    </row>
  </sheetData>
  <sheetProtection selectLockedCells="1" selectUnlockedCells="1"/>
  <protectedRanges>
    <protectedRange sqref="A31" name="Bereich1_9"/>
    <protectedRange sqref="A48" name="Bereich1_12_1"/>
    <protectedRange sqref="B31" name="Bereich1_9_3"/>
    <protectedRange sqref="B48" name="Bereich1_12_2"/>
    <protectedRange sqref="C31" name="Bereich1_9_5"/>
    <protectedRange sqref="C48" name="Bereich1_12_3"/>
    <protectedRange sqref="B114" name="Bereich1_22_1"/>
    <protectedRange sqref="C114" name="Bereich1_22_2"/>
    <protectedRange sqref="A114" name="Bereich1_22_4"/>
    <protectedRange sqref="A32" name="Bereich1_7"/>
    <protectedRange sqref="A33" name="Bereich1_1_1_1"/>
    <protectedRange sqref="A47" name="Bereich1_5_1"/>
    <protectedRange sqref="B32" name="Bereich1_7_1"/>
    <protectedRange sqref="B47" name="Bereich1_5_2"/>
    <protectedRange sqref="B33" name="Bereich1_13_1_1"/>
    <protectedRange sqref="A49" name="Bereich1_7_2"/>
    <protectedRange sqref="A50" name="Bereich1_1_1_2"/>
    <protectedRange sqref="B49" name="Bereich1_7_1_1"/>
    <protectedRange sqref="B50" name="Bereich1_13_1_2"/>
    <protectedRange sqref="A58" name="Bereich1_1_1_3_2"/>
    <protectedRange sqref="B58" name="Bereich1_13_1_3_2"/>
    <protectedRange sqref="B57" name="Bereich1_20_4_2"/>
    <protectedRange sqref="A99 A105" name="Bereich1_1_1_3_3"/>
    <protectedRange sqref="B99 B105" name="Bereich1_13_1_3_3"/>
    <protectedRange sqref="B98" name="Bereich1_20_4_3"/>
  </protectedRanges>
  <sortState ref="A102:C108">
    <sortCondition ref="A102:A108"/>
  </sortState>
  <mergeCells count="8">
    <mergeCell ref="A29:B29"/>
    <mergeCell ref="A22:B22"/>
    <mergeCell ref="A23:B23"/>
    <mergeCell ref="A24:B24"/>
    <mergeCell ref="A25:B25"/>
    <mergeCell ref="A26:B26"/>
    <mergeCell ref="A27:B27"/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F75"/>
  <sheetViews>
    <sheetView zoomScaleNormal="100" workbookViewId="0">
      <selection activeCell="A68" sqref="A68:C69"/>
    </sheetView>
  </sheetViews>
  <sheetFormatPr baseColWidth="10" defaultRowHeight="14.25" x14ac:dyDescent="0.2"/>
  <cols>
    <col min="1" max="1" width="40.140625" style="1" customWidth="1"/>
    <col min="2" max="2" width="44.5703125" style="1" customWidth="1"/>
    <col min="3" max="3" width="36.7109375" style="2" customWidth="1"/>
    <col min="4" max="4" width="18.28515625" style="3" customWidth="1"/>
    <col min="5" max="5" width="12.7109375" style="3" bestFit="1" customWidth="1"/>
    <col min="6" max="16384" width="11.42578125" style="3"/>
  </cols>
  <sheetData>
    <row r="1" spans="1:5" ht="15" x14ac:dyDescent="0.2">
      <c r="A1" s="227" t="s">
        <v>939</v>
      </c>
    </row>
    <row r="3" spans="1:5" ht="15" x14ac:dyDescent="0.2">
      <c r="A3" s="231" t="s">
        <v>0</v>
      </c>
      <c r="B3" s="232"/>
      <c r="C3" s="233"/>
    </row>
    <row r="4" spans="1:5" ht="27" customHeight="1" x14ac:dyDescent="0.25">
      <c r="A4" s="228" t="s">
        <v>1</v>
      </c>
      <c r="B4" s="229" t="s">
        <v>931</v>
      </c>
      <c r="C4" s="230" t="s">
        <v>2</v>
      </c>
      <c r="E4" s="108"/>
    </row>
    <row r="5" spans="1:5" ht="27" customHeight="1" x14ac:dyDescent="0.2">
      <c r="A5" s="184" t="s">
        <v>119</v>
      </c>
      <c r="B5" s="186"/>
      <c r="C5" s="5">
        <v>130000</v>
      </c>
    </row>
    <row r="6" spans="1:5" ht="30" customHeight="1" x14ac:dyDescent="0.2">
      <c r="A6" s="184" t="s">
        <v>4</v>
      </c>
      <c r="B6" s="186"/>
      <c r="C6" s="5">
        <v>35000</v>
      </c>
    </row>
    <row r="7" spans="1:5" ht="30" customHeight="1" x14ac:dyDescent="0.2">
      <c r="A7" s="173" t="s">
        <v>813</v>
      </c>
      <c r="B7" s="187"/>
      <c r="C7" s="5">
        <v>35000</v>
      </c>
    </row>
    <row r="8" spans="1:5" ht="30" customHeight="1" x14ac:dyDescent="0.2">
      <c r="A8" s="184" t="s">
        <v>3</v>
      </c>
      <c r="B8" s="188"/>
      <c r="C8" s="5">
        <v>35000</v>
      </c>
    </row>
    <row r="9" spans="1:5" ht="30" customHeight="1" x14ac:dyDescent="0.2">
      <c r="A9" s="185" t="s">
        <v>153</v>
      </c>
      <c r="B9" s="187"/>
      <c r="C9" s="5">
        <v>21400</v>
      </c>
    </row>
    <row r="10" spans="1:5" ht="30" customHeight="1" x14ac:dyDescent="0.2">
      <c r="A10" s="79" t="s">
        <v>714</v>
      </c>
      <c r="B10" s="5">
        <v>50000</v>
      </c>
      <c r="C10" s="5">
        <v>85000</v>
      </c>
    </row>
    <row r="11" spans="1:5" ht="26.25" customHeight="1" x14ac:dyDescent="0.2">
      <c r="A11" s="252"/>
      <c r="B11" s="253"/>
      <c r="C11" s="236">
        <f>SUM(C5:C10)</f>
        <v>341400</v>
      </c>
    </row>
    <row r="12" spans="1:5" ht="15" x14ac:dyDescent="0.25">
      <c r="A12" s="8"/>
      <c r="B12" s="3"/>
      <c r="C12" s="9"/>
    </row>
    <row r="13" spans="1:5" ht="30" customHeight="1" x14ac:dyDescent="0.2">
      <c r="A13" s="231" t="s">
        <v>788</v>
      </c>
      <c r="B13" s="232"/>
      <c r="C13" s="233"/>
    </row>
    <row r="14" spans="1:5" ht="30" customHeight="1" x14ac:dyDescent="0.4">
      <c r="A14" s="228" t="s">
        <v>5</v>
      </c>
      <c r="B14" s="229"/>
      <c r="C14" s="230" t="s">
        <v>2</v>
      </c>
      <c r="E14" s="109"/>
    </row>
    <row r="15" spans="1:5" ht="30" customHeight="1" x14ac:dyDescent="0.2">
      <c r="A15" s="296" t="s">
        <v>10</v>
      </c>
      <c r="B15" s="297"/>
      <c r="C15" s="5">
        <v>35000</v>
      </c>
    </row>
    <row r="16" spans="1:5" ht="30" customHeight="1" x14ac:dyDescent="0.2">
      <c r="A16" s="296" t="s">
        <v>11</v>
      </c>
      <c r="B16" s="297"/>
      <c r="C16" s="5">
        <v>25000</v>
      </c>
    </row>
    <row r="17" spans="1:6" ht="30" customHeight="1" x14ac:dyDescent="0.2">
      <c r="A17" s="296" t="s">
        <v>714</v>
      </c>
      <c r="B17" s="297"/>
      <c r="C17" s="5">
        <v>35000</v>
      </c>
    </row>
    <row r="18" spans="1:6" ht="30" customHeight="1" x14ac:dyDescent="0.2">
      <c r="A18" s="252"/>
      <c r="B18" s="253"/>
      <c r="C18" s="236">
        <f>SUM(C15:C17)</f>
        <v>95000</v>
      </c>
    </row>
    <row r="19" spans="1:6" ht="15" x14ac:dyDescent="0.25">
      <c r="A19" s="10"/>
      <c r="B19" s="10"/>
      <c r="C19" s="10"/>
    </row>
    <row r="20" spans="1:6" ht="27.75" customHeight="1" x14ac:dyDescent="0.2">
      <c r="A20" s="231" t="s">
        <v>154</v>
      </c>
      <c r="B20" s="232"/>
      <c r="C20" s="233"/>
    </row>
    <row r="21" spans="1:6" ht="30" customHeight="1" x14ac:dyDescent="0.4">
      <c r="A21" s="228" t="s">
        <v>5</v>
      </c>
      <c r="B21" s="229"/>
      <c r="C21" s="230" t="s">
        <v>2</v>
      </c>
      <c r="E21" s="109"/>
    </row>
    <row r="22" spans="1:6" ht="30" customHeight="1" x14ac:dyDescent="0.2">
      <c r="A22" s="294" t="s">
        <v>9</v>
      </c>
      <c r="B22" s="295"/>
      <c r="C22" s="50">
        <v>28000</v>
      </c>
    </row>
    <row r="23" spans="1:6" ht="30" customHeight="1" x14ac:dyDescent="0.2">
      <c r="A23" s="292" t="s">
        <v>791</v>
      </c>
      <c r="B23" s="293"/>
      <c r="C23" s="50">
        <v>28000</v>
      </c>
    </row>
    <row r="24" spans="1:6" ht="30" customHeight="1" x14ac:dyDescent="0.2">
      <c r="A24" s="292" t="s">
        <v>8</v>
      </c>
      <c r="B24" s="293"/>
      <c r="C24" s="50">
        <v>28000</v>
      </c>
    </row>
    <row r="25" spans="1:6" ht="30" customHeight="1" x14ac:dyDescent="0.2">
      <c r="A25" s="292" t="s">
        <v>155</v>
      </c>
      <c r="B25" s="293"/>
      <c r="C25" s="50">
        <v>28000</v>
      </c>
    </row>
    <row r="26" spans="1:6" ht="30" customHeight="1" x14ac:dyDescent="0.2">
      <c r="A26" s="298" t="s">
        <v>789</v>
      </c>
      <c r="B26" s="299"/>
      <c r="C26" s="50">
        <v>28000</v>
      </c>
    </row>
    <row r="27" spans="1:6" ht="30" customHeight="1" x14ac:dyDescent="0.2">
      <c r="A27" s="292" t="s">
        <v>790</v>
      </c>
      <c r="B27" s="293"/>
      <c r="C27" s="50">
        <v>28000</v>
      </c>
    </row>
    <row r="28" spans="1:6" ht="30" customHeight="1" x14ac:dyDescent="0.25">
      <c r="A28" s="294" t="s">
        <v>7</v>
      </c>
      <c r="B28" s="295"/>
      <c r="C28" s="50">
        <v>28000</v>
      </c>
      <c r="F28" s="8"/>
    </row>
    <row r="29" spans="1:6" ht="27.95" customHeight="1" x14ac:dyDescent="0.2">
      <c r="A29" s="252"/>
      <c r="B29" s="254"/>
      <c r="C29" s="236">
        <f>SUM(C22:C28)</f>
        <v>196000</v>
      </c>
    </row>
    <row r="30" spans="1:6" ht="23.25" customHeight="1" x14ac:dyDescent="0.2">
      <c r="A30" s="6"/>
      <c r="B30" s="11"/>
      <c r="C30" s="12"/>
    </row>
    <row r="31" spans="1:6" ht="30" customHeight="1" x14ac:dyDescent="0.2">
      <c r="A31" s="231" t="s">
        <v>792</v>
      </c>
      <c r="B31" s="232"/>
      <c r="C31" s="233"/>
    </row>
    <row r="32" spans="1:6" ht="30" customHeight="1" x14ac:dyDescent="0.4">
      <c r="A32" s="228" t="s">
        <v>5</v>
      </c>
      <c r="B32" s="238" t="s">
        <v>6</v>
      </c>
      <c r="C32" s="230" t="s">
        <v>2</v>
      </c>
      <c r="E32" s="109"/>
    </row>
    <row r="33" spans="1:5" ht="41.25" customHeight="1" x14ac:dyDescent="0.2">
      <c r="A33" s="79" t="s">
        <v>448</v>
      </c>
      <c r="B33" s="79" t="s">
        <v>440</v>
      </c>
      <c r="C33" s="50">
        <v>10000</v>
      </c>
    </row>
    <row r="34" spans="1:5" ht="41.25" customHeight="1" x14ac:dyDescent="0.2">
      <c r="A34" s="79" t="s">
        <v>10</v>
      </c>
      <c r="B34" s="79" t="s">
        <v>439</v>
      </c>
      <c r="C34" s="50">
        <v>15000</v>
      </c>
    </row>
    <row r="35" spans="1:5" ht="41.25" customHeight="1" x14ac:dyDescent="0.2">
      <c r="A35" s="79" t="s">
        <v>793</v>
      </c>
      <c r="B35" s="79" t="s">
        <v>438</v>
      </c>
      <c r="C35" s="50">
        <f>15000+3000</f>
        <v>18000</v>
      </c>
    </row>
    <row r="36" spans="1:5" ht="41.25" customHeight="1" x14ac:dyDescent="0.2">
      <c r="A36" s="79" t="s">
        <v>9</v>
      </c>
      <c r="B36" s="79" t="s">
        <v>794</v>
      </c>
      <c r="C36" s="50">
        <v>10000</v>
      </c>
    </row>
    <row r="37" spans="1:5" ht="41.25" customHeight="1" x14ac:dyDescent="0.2">
      <c r="A37" s="79" t="s">
        <v>436</v>
      </c>
      <c r="B37" s="79" t="s">
        <v>795</v>
      </c>
      <c r="C37" s="50">
        <v>12000</v>
      </c>
    </row>
    <row r="38" spans="1:5" s="16" customFormat="1" ht="39.75" customHeight="1" x14ac:dyDescent="0.2">
      <c r="A38" s="79" t="s">
        <v>11</v>
      </c>
      <c r="B38" s="79" t="s">
        <v>443</v>
      </c>
      <c r="C38" s="50">
        <v>8000</v>
      </c>
    </row>
    <row r="39" spans="1:5" s="16" customFormat="1" ht="27.95" customHeight="1" x14ac:dyDescent="0.2">
      <c r="A39" s="79" t="s">
        <v>11</v>
      </c>
      <c r="B39" s="79" t="s">
        <v>12</v>
      </c>
      <c r="C39" s="50">
        <v>20000</v>
      </c>
    </row>
    <row r="40" spans="1:5" s="16" customFormat="1" ht="39.75" customHeight="1" x14ac:dyDescent="0.2">
      <c r="A40" s="79" t="s">
        <v>435</v>
      </c>
      <c r="B40" s="79" t="s">
        <v>796</v>
      </c>
      <c r="C40" s="50">
        <v>11000</v>
      </c>
    </row>
    <row r="41" spans="1:5" s="16" customFormat="1" ht="39.75" customHeight="1" x14ac:dyDescent="0.4">
      <c r="A41" s="79" t="s">
        <v>13</v>
      </c>
      <c r="B41" s="79" t="s">
        <v>442</v>
      </c>
      <c r="C41" s="50">
        <f>8000+1500</f>
        <v>9500</v>
      </c>
      <c r="E41" s="109"/>
    </row>
    <row r="42" spans="1:5" ht="39.75" customHeight="1" x14ac:dyDescent="0.2">
      <c r="A42" s="79" t="s">
        <v>445</v>
      </c>
      <c r="B42" s="79" t="s">
        <v>437</v>
      </c>
      <c r="C42" s="50">
        <v>5400</v>
      </c>
    </row>
    <row r="43" spans="1:5" ht="48.75" customHeight="1" x14ac:dyDescent="0.2">
      <c r="A43" s="79" t="s">
        <v>447</v>
      </c>
      <c r="B43" s="79" t="s">
        <v>797</v>
      </c>
      <c r="C43" s="50">
        <v>12000</v>
      </c>
    </row>
    <row r="44" spans="1:5" ht="48.75" customHeight="1" x14ac:dyDescent="0.2">
      <c r="A44" s="135" t="s">
        <v>3</v>
      </c>
      <c r="B44" s="79" t="s">
        <v>156</v>
      </c>
      <c r="C44" s="50">
        <v>20000</v>
      </c>
    </row>
    <row r="45" spans="1:5" ht="30.75" customHeight="1" x14ac:dyDescent="0.2">
      <c r="A45" s="187" t="s">
        <v>153</v>
      </c>
      <c r="B45" s="135" t="s">
        <v>452</v>
      </c>
      <c r="C45" s="5">
        <v>10000</v>
      </c>
    </row>
    <row r="46" spans="1:5" ht="30.75" customHeight="1" x14ac:dyDescent="0.2">
      <c r="A46" s="79" t="s">
        <v>155</v>
      </c>
      <c r="B46" s="79" t="s">
        <v>434</v>
      </c>
      <c r="C46" s="50">
        <v>20000</v>
      </c>
    </row>
    <row r="47" spans="1:5" ht="35.25" customHeight="1" x14ac:dyDescent="0.2">
      <c r="A47" s="79" t="s">
        <v>798</v>
      </c>
      <c r="B47" s="79" t="s">
        <v>441</v>
      </c>
      <c r="C47" s="50">
        <v>10000</v>
      </c>
    </row>
    <row r="48" spans="1:5" ht="31.5" customHeight="1" x14ac:dyDescent="0.2">
      <c r="A48" s="79" t="s">
        <v>799</v>
      </c>
      <c r="B48" s="79" t="s">
        <v>800</v>
      </c>
      <c r="C48" s="50">
        <v>10000</v>
      </c>
    </row>
    <row r="49" spans="1:3" ht="27.95" customHeight="1" x14ac:dyDescent="0.2">
      <c r="A49" s="79" t="s">
        <v>801</v>
      </c>
      <c r="B49" s="79" t="s">
        <v>802</v>
      </c>
      <c r="C49" s="50">
        <v>10000</v>
      </c>
    </row>
    <row r="50" spans="1:3" ht="32.25" customHeight="1" x14ac:dyDescent="0.2">
      <c r="A50" s="79" t="s">
        <v>803</v>
      </c>
      <c r="B50" s="79" t="s">
        <v>804</v>
      </c>
      <c r="C50" s="50">
        <v>15000</v>
      </c>
    </row>
    <row r="51" spans="1:3" ht="27.95" customHeight="1" x14ac:dyDescent="0.2">
      <c r="A51" s="79" t="s">
        <v>714</v>
      </c>
      <c r="B51" s="79" t="s">
        <v>433</v>
      </c>
      <c r="C51" s="50">
        <v>30000</v>
      </c>
    </row>
    <row r="52" spans="1:3" ht="27.95" customHeight="1" x14ac:dyDescent="0.2">
      <c r="A52" s="190" t="s">
        <v>446</v>
      </c>
      <c r="B52" s="180" t="s">
        <v>805</v>
      </c>
      <c r="C52" s="50">
        <v>12650</v>
      </c>
    </row>
    <row r="53" spans="1:3" ht="35.25" customHeight="1" x14ac:dyDescent="0.2">
      <c r="A53" s="255"/>
      <c r="B53" s="255"/>
      <c r="C53" s="236">
        <f>SUM(C33:C52)</f>
        <v>268550</v>
      </c>
    </row>
    <row r="54" spans="1:3" ht="43.5" customHeight="1" x14ac:dyDescent="0.2">
      <c r="A54" s="153"/>
      <c r="B54" s="153"/>
      <c r="C54" s="21"/>
    </row>
    <row r="55" spans="1:3" ht="43.5" customHeight="1" x14ac:dyDescent="0.2">
      <c r="A55" s="231" t="s">
        <v>806</v>
      </c>
      <c r="B55" s="232"/>
      <c r="C55" s="233"/>
    </row>
    <row r="56" spans="1:3" ht="34.5" customHeight="1" x14ac:dyDescent="0.2">
      <c r="A56" s="239" t="s">
        <v>5</v>
      </c>
      <c r="B56" s="238" t="s">
        <v>6</v>
      </c>
      <c r="C56" s="230" t="s">
        <v>2</v>
      </c>
    </row>
    <row r="57" spans="1:3" ht="43.5" customHeight="1" x14ac:dyDescent="0.2">
      <c r="A57" s="17" t="s">
        <v>808</v>
      </c>
      <c r="B57" s="17" t="s">
        <v>487</v>
      </c>
      <c r="C57" s="177">
        <v>3000</v>
      </c>
    </row>
    <row r="58" spans="1:3" ht="43.5" customHeight="1" x14ac:dyDescent="0.2">
      <c r="A58" s="17" t="s">
        <v>807</v>
      </c>
      <c r="B58" s="17" t="s">
        <v>490</v>
      </c>
      <c r="C58" s="177">
        <v>1150</v>
      </c>
    </row>
    <row r="59" spans="1:3" ht="31.5" customHeight="1" x14ac:dyDescent="0.2">
      <c r="A59" s="164" t="s">
        <v>809</v>
      </c>
      <c r="B59" s="150" t="s">
        <v>810</v>
      </c>
      <c r="C59" s="189">
        <v>2600</v>
      </c>
    </row>
    <row r="60" spans="1:3" ht="31.5" customHeight="1" x14ac:dyDescent="0.2">
      <c r="A60" s="237"/>
      <c r="B60" s="237"/>
      <c r="C60" s="236">
        <f>SUM(C57:C59)</f>
        <v>6750</v>
      </c>
    </row>
    <row r="61" spans="1:3" ht="36.75" customHeight="1" x14ac:dyDescent="0.2">
      <c r="A61" s="153"/>
      <c r="B61" s="153"/>
      <c r="C61" s="21"/>
    </row>
    <row r="62" spans="1:3" ht="36.75" customHeight="1" x14ac:dyDescent="0.2">
      <c r="A62" s="231" t="s">
        <v>811</v>
      </c>
      <c r="B62" s="232"/>
      <c r="C62" s="233"/>
    </row>
    <row r="63" spans="1:3" ht="35.25" customHeight="1" x14ac:dyDescent="0.2">
      <c r="A63" s="239" t="s">
        <v>5</v>
      </c>
      <c r="B63" s="238" t="s">
        <v>6</v>
      </c>
      <c r="C63" s="230" t="s">
        <v>2</v>
      </c>
    </row>
    <row r="64" spans="1:3" ht="39.75" customHeight="1" x14ac:dyDescent="0.2">
      <c r="A64" s="79" t="s">
        <v>3</v>
      </c>
      <c r="B64" s="79" t="s">
        <v>444</v>
      </c>
      <c r="C64" s="50">
        <v>15000</v>
      </c>
    </row>
    <row r="65" spans="1:5" s="16" customFormat="1" ht="30.75" customHeight="1" x14ac:dyDescent="0.2">
      <c r="A65" s="79" t="s">
        <v>157</v>
      </c>
      <c r="B65" s="79" t="s">
        <v>812</v>
      </c>
      <c r="C65" s="50">
        <v>10000</v>
      </c>
    </row>
    <row r="66" spans="1:5" s="16" customFormat="1" ht="32.25" customHeight="1" x14ac:dyDescent="0.2">
      <c r="A66" s="237"/>
      <c r="B66" s="237"/>
      <c r="C66" s="236">
        <f>SUM(C64:C65)</f>
        <v>25000</v>
      </c>
    </row>
    <row r="67" spans="1:5" s="16" customFormat="1" ht="32.25" customHeight="1" x14ac:dyDescent="0.2">
      <c r="A67" s="153"/>
      <c r="B67" s="153"/>
      <c r="C67" s="21"/>
    </row>
    <row r="68" spans="1:5" s="16" customFormat="1" ht="32.25" customHeight="1" x14ac:dyDescent="0.2">
      <c r="A68" s="231" t="s">
        <v>936</v>
      </c>
      <c r="B68" s="232"/>
      <c r="C68" s="233"/>
    </row>
    <row r="69" spans="1:5" s="16" customFormat="1" ht="32.25" customHeight="1" x14ac:dyDescent="0.2">
      <c r="A69" s="239" t="s">
        <v>5</v>
      </c>
      <c r="B69" s="238" t="s">
        <v>6</v>
      </c>
      <c r="C69" s="230" t="s">
        <v>2</v>
      </c>
    </row>
    <row r="70" spans="1:5" s="16" customFormat="1" ht="32.25" customHeight="1" x14ac:dyDescent="0.2">
      <c r="A70" s="79" t="s">
        <v>11</v>
      </c>
      <c r="B70" s="17" t="s">
        <v>919</v>
      </c>
      <c r="C70" s="50">
        <v>5000</v>
      </c>
    </row>
    <row r="71" spans="1:5" s="16" customFormat="1" ht="27" customHeight="1" x14ac:dyDescent="0.2">
      <c r="A71" s="237"/>
      <c r="B71" s="237"/>
      <c r="C71" s="236">
        <f>SUM(C70)</f>
        <v>5000</v>
      </c>
    </row>
    <row r="72" spans="1:5" ht="15" x14ac:dyDescent="0.2">
      <c r="A72" s="18"/>
      <c r="B72" s="14"/>
      <c r="C72" s="21"/>
    </row>
    <row r="73" spans="1:5" ht="21.75" customHeight="1" x14ac:dyDescent="0.2">
      <c r="B73" s="23" t="s">
        <v>14</v>
      </c>
      <c r="C73" s="24">
        <f>C71+C66+C60+C53+C29+C18</f>
        <v>596300</v>
      </c>
      <c r="E73" s="16"/>
    </row>
    <row r="75" spans="1:5" ht="28.5" x14ac:dyDescent="0.2">
      <c r="B75" s="250" t="s">
        <v>938</v>
      </c>
      <c r="C75" s="251">
        <f>C73+C11</f>
        <v>937700</v>
      </c>
    </row>
  </sheetData>
  <sheetProtection selectLockedCells="1" selectUnlockedCells="1"/>
  <protectedRanges>
    <protectedRange sqref="C15:C17" name="Bereich1_25_8"/>
    <protectedRange sqref="A18" name="Bereich1_25_9"/>
    <protectedRange sqref="B18" name="Bereich1_25_10"/>
    <protectedRange sqref="C18" name="Bereich1_25_11"/>
    <protectedRange sqref="B72" name="Bereich1_22_1"/>
    <protectedRange sqref="C72" name="Bereich1_22_2"/>
    <protectedRange sqref="A72" name="Bereich1_22_4"/>
    <protectedRange sqref="A26 A28 A23" name="Bereich1_7_1"/>
    <protectedRange sqref="A24" name="Bereich1_4_1_1"/>
    <protectedRange sqref="B22:B23 B28 B25:B26" name="Bereich1_7_1_1_1"/>
    <protectedRange sqref="B27" name="Bereich1_1"/>
    <protectedRange sqref="B24" name="Bereich1_4_2_1"/>
    <protectedRange sqref="A27" name="Bereich1_2_1"/>
    <protectedRange sqref="A22" name="Bereich1_10_1_1_1"/>
    <protectedRange sqref="A25" name="Bereich1_2_7_1"/>
    <protectedRange sqref="A31" name="Bereich1_6_2_1"/>
    <protectedRange sqref="B31" name="Bereich1_6_3_1"/>
    <protectedRange sqref="C31" name="Bereich1_19_2_1"/>
    <protectedRange sqref="B52" name="Bereich1_21_1_1"/>
    <protectedRange sqref="C52" name="Bereich1_21_2_1"/>
    <protectedRange sqref="A49" name="Bereich1_10_1_1_2"/>
    <protectedRange sqref="A55" name="Bereich1_6_2_1_1"/>
    <protectedRange sqref="B55" name="Bereich1_6_3_1_1"/>
    <protectedRange sqref="C55" name="Bereich1_19_2_1_1"/>
    <protectedRange sqref="C60:C61" name="Bereich1_21_2_1_1"/>
    <protectedRange sqref="A62" name="Bereich1_6_2_1_2"/>
    <protectedRange sqref="B62" name="Bereich1_6_3_1_2"/>
    <protectedRange sqref="C62" name="Bereich1_19_2_1_2"/>
    <protectedRange sqref="C66:C67 C71" name="Bereich1_21_2_1_2"/>
    <protectedRange sqref="A69" name="Bereich1_1_1_3_3"/>
    <protectedRange sqref="B69" name="Bereich1_13_1_3_3"/>
    <protectedRange sqref="B68" name="Bereich1_20_4_3"/>
  </protectedRanges>
  <sortState ref="A33:C52">
    <sortCondition ref="A33:A52"/>
  </sortState>
  <mergeCells count="10">
    <mergeCell ref="A27:B27"/>
    <mergeCell ref="A28:B28"/>
    <mergeCell ref="A15:B15"/>
    <mergeCell ref="A16:B16"/>
    <mergeCell ref="A17:B17"/>
    <mergeCell ref="A26:B26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E147"/>
  <sheetViews>
    <sheetView zoomScaleNormal="100" workbookViewId="0">
      <selection activeCell="F99" sqref="F99"/>
    </sheetView>
  </sheetViews>
  <sheetFormatPr baseColWidth="10" defaultRowHeight="14.25" x14ac:dyDescent="0.2"/>
  <cols>
    <col min="1" max="1" width="41.28515625" style="46" customWidth="1"/>
    <col min="2" max="2" width="36.7109375" style="46" customWidth="1"/>
    <col min="3" max="3" width="36.7109375" style="58" customWidth="1"/>
    <col min="4" max="4" width="22.28515625" style="47" customWidth="1"/>
    <col min="5" max="5" width="12.28515625" style="47" bestFit="1" customWidth="1"/>
    <col min="6" max="6" width="15.140625" style="47" bestFit="1" customWidth="1"/>
    <col min="7" max="16384" width="11.42578125" style="47"/>
  </cols>
  <sheetData>
    <row r="1" spans="1:5" ht="28.5" customHeight="1" x14ac:dyDescent="0.2">
      <c r="A1" s="265" t="s">
        <v>944</v>
      </c>
    </row>
    <row r="3" spans="1:5" ht="19.5" customHeight="1" x14ac:dyDescent="0.2">
      <c r="A3" s="231" t="s">
        <v>0</v>
      </c>
      <c r="B3" s="232"/>
      <c r="C3" s="233"/>
    </row>
    <row r="4" spans="1:5" ht="30" customHeight="1" x14ac:dyDescent="0.25">
      <c r="A4" s="228" t="s">
        <v>1</v>
      </c>
      <c r="B4" s="229" t="s">
        <v>931</v>
      </c>
      <c r="C4" s="230" t="s">
        <v>2</v>
      </c>
      <c r="E4" s="28"/>
    </row>
    <row r="5" spans="1:5" ht="30" customHeight="1" x14ac:dyDescent="0.2">
      <c r="A5" s="163" t="s">
        <v>121</v>
      </c>
      <c r="B5" s="191"/>
      <c r="C5" s="73">
        <v>15000</v>
      </c>
      <c r="E5" s="27"/>
    </row>
    <row r="6" spans="1:5" ht="30" customHeight="1" x14ac:dyDescent="0.2">
      <c r="A6" s="163" t="s">
        <v>122</v>
      </c>
      <c r="B6" s="191"/>
      <c r="C6" s="73">
        <v>110000</v>
      </c>
    </row>
    <row r="7" spans="1:5" ht="30" customHeight="1" x14ac:dyDescent="0.2">
      <c r="A7" s="163" t="s">
        <v>123</v>
      </c>
      <c r="B7" s="191"/>
      <c r="C7" s="73">
        <v>168500</v>
      </c>
    </row>
    <row r="8" spans="1:5" ht="30" customHeight="1" x14ac:dyDescent="0.2">
      <c r="A8" s="163" t="s">
        <v>124</v>
      </c>
      <c r="B8" s="191"/>
      <c r="C8" s="73">
        <v>130000</v>
      </c>
    </row>
    <row r="9" spans="1:5" ht="30" customHeight="1" x14ac:dyDescent="0.2">
      <c r="A9" s="163" t="s">
        <v>125</v>
      </c>
      <c r="B9" s="191"/>
      <c r="C9" s="73">
        <v>7000</v>
      </c>
    </row>
    <row r="10" spans="1:5" ht="52.5" customHeight="1" x14ac:dyDescent="0.2">
      <c r="A10" s="163" t="s">
        <v>945</v>
      </c>
      <c r="B10" s="191"/>
      <c r="C10" s="73">
        <v>90000</v>
      </c>
    </row>
    <row r="11" spans="1:5" ht="66" customHeight="1" x14ac:dyDescent="0.2">
      <c r="A11" s="163" t="s">
        <v>126</v>
      </c>
      <c r="B11" s="191"/>
      <c r="C11" s="73">
        <v>95000</v>
      </c>
    </row>
    <row r="12" spans="1:5" ht="30" customHeight="1" x14ac:dyDescent="0.2">
      <c r="A12" s="234"/>
      <c r="B12" s="234"/>
      <c r="C12" s="266">
        <f>SUM(C5:C11)</f>
        <v>615500</v>
      </c>
    </row>
    <row r="13" spans="1:5" ht="30" customHeight="1" x14ac:dyDescent="0.25">
      <c r="A13" s="61"/>
      <c r="B13" s="47"/>
      <c r="C13" s="62"/>
    </row>
    <row r="14" spans="1:5" ht="30" customHeight="1" x14ac:dyDescent="0.2">
      <c r="A14" s="231" t="s">
        <v>71</v>
      </c>
      <c r="B14" s="232"/>
      <c r="C14" s="233"/>
    </row>
    <row r="15" spans="1:5" ht="30" customHeight="1" x14ac:dyDescent="0.4">
      <c r="A15" s="239" t="s">
        <v>5</v>
      </c>
      <c r="B15" s="238" t="s">
        <v>6</v>
      </c>
      <c r="C15" s="230" t="s">
        <v>2</v>
      </c>
      <c r="E15" s="109"/>
    </row>
    <row r="16" spans="1:5" ht="30.75" customHeight="1" x14ac:dyDescent="0.2">
      <c r="A16" s="301" t="s">
        <v>84</v>
      </c>
      <c r="B16" s="74" t="s">
        <v>75</v>
      </c>
      <c r="C16" s="50">
        <v>43680</v>
      </c>
    </row>
    <row r="17" spans="1:5" ht="30" customHeight="1" x14ac:dyDescent="0.2">
      <c r="A17" s="302"/>
      <c r="B17" s="32" t="s">
        <v>608</v>
      </c>
      <c r="C17" s="50">
        <f>4260+14168</f>
        <v>18428</v>
      </c>
    </row>
    <row r="18" spans="1:5" ht="30.75" customHeight="1" x14ac:dyDescent="0.25">
      <c r="A18" s="267"/>
      <c r="B18" s="268"/>
      <c r="C18" s="236">
        <f>SUM(C16:C17)</f>
        <v>62108</v>
      </c>
    </row>
    <row r="19" spans="1:5" ht="30.75" customHeight="1" x14ac:dyDescent="0.25">
      <c r="A19" s="61"/>
      <c r="C19" s="63"/>
    </row>
    <row r="20" spans="1:5" ht="30.75" customHeight="1" x14ac:dyDescent="0.2">
      <c r="A20" s="231" t="s">
        <v>90</v>
      </c>
      <c r="B20" s="232"/>
      <c r="C20" s="233"/>
    </row>
    <row r="21" spans="1:5" ht="30.75" customHeight="1" x14ac:dyDescent="0.4">
      <c r="A21" s="239" t="s">
        <v>5</v>
      </c>
      <c r="B21" s="238" t="s">
        <v>6</v>
      </c>
      <c r="C21" s="230" t="s">
        <v>2</v>
      </c>
      <c r="E21" s="109"/>
    </row>
    <row r="22" spans="1:5" ht="30.75" customHeight="1" x14ac:dyDescent="0.2">
      <c r="A22" s="17" t="s">
        <v>609</v>
      </c>
      <c r="B22" s="17" t="s">
        <v>610</v>
      </c>
      <c r="C22" s="50">
        <v>3500</v>
      </c>
    </row>
    <row r="23" spans="1:5" ht="30.75" customHeight="1" x14ac:dyDescent="0.2">
      <c r="A23" s="17" t="s">
        <v>91</v>
      </c>
      <c r="B23" s="17" t="s">
        <v>611</v>
      </c>
      <c r="C23" s="50">
        <v>1940</v>
      </c>
    </row>
    <row r="24" spans="1:5" ht="30.75" customHeight="1" x14ac:dyDescent="0.2">
      <c r="A24" s="17" t="s">
        <v>612</v>
      </c>
      <c r="B24" s="17" t="s">
        <v>127</v>
      </c>
      <c r="C24" s="50">
        <v>6070</v>
      </c>
    </row>
    <row r="25" spans="1:5" ht="30.75" customHeight="1" x14ac:dyDescent="0.2">
      <c r="A25" s="17" t="s">
        <v>613</v>
      </c>
      <c r="B25" s="17" t="s">
        <v>613</v>
      </c>
      <c r="C25" s="50">
        <v>10800</v>
      </c>
    </row>
    <row r="26" spans="1:5" ht="30.75" customHeight="1" x14ac:dyDescent="0.2">
      <c r="A26" s="17" t="s">
        <v>614</v>
      </c>
      <c r="B26" s="17" t="s">
        <v>615</v>
      </c>
      <c r="C26" s="50">
        <v>4450</v>
      </c>
    </row>
    <row r="27" spans="1:5" ht="30.75" customHeight="1" x14ac:dyDescent="0.2">
      <c r="A27" s="17" t="s">
        <v>616</v>
      </c>
      <c r="B27" s="17" t="s">
        <v>617</v>
      </c>
      <c r="C27" s="50">
        <v>15525</v>
      </c>
    </row>
    <row r="28" spans="1:5" ht="30.75" customHeight="1" x14ac:dyDescent="0.2">
      <c r="A28" s="17" t="s">
        <v>618</v>
      </c>
      <c r="B28" s="17" t="s">
        <v>619</v>
      </c>
      <c r="C28" s="50">
        <v>3130</v>
      </c>
    </row>
    <row r="29" spans="1:5" ht="30.75" customHeight="1" x14ac:dyDescent="0.2">
      <c r="A29" s="17" t="s">
        <v>620</v>
      </c>
      <c r="B29" s="17" t="s">
        <v>621</v>
      </c>
      <c r="C29" s="50">
        <v>2700</v>
      </c>
    </row>
    <row r="30" spans="1:5" ht="57.75" customHeight="1" x14ac:dyDescent="0.2">
      <c r="A30" s="17" t="s">
        <v>622</v>
      </c>
      <c r="B30" s="17" t="s">
        <v>623</v>
      </c>
      <c r="C30" s="50">
        <v>1400</v>
      </c>
    </row>
    <row r="31" spans="1:5" ht="42.75" customHeight="1" x14ac:dyDescent="0.2">
      <c r="A31" s="17" t="s">
        <v>624</v>
      </c>
      <c r="B31" s="17" t="s">
        <v>625</v>
      </c>
      <c r="C31" s="50">
        <v>7650</v>
      </c>
    </row>
    <row r="32" spans="1:5" ht="29.25" customHeight="1" x14ac:dyDescent="0.25">
      <c r="A32" s="61"/>
      <c r="C32" s="60">
        <f>SUM(C22:C31)</f>
        <v>57165</v>
      </c>
      <c r="D32" s="47">
        <v>10</v>
      </c>
    </row>
    <row r="33" spans="1:5" ht="29.25" customHeight="1" x14ac:dyDescent="0.25">
      <c r="A33" s="61"/>
      <c r="C33" s="63"/>
    </row>
    <row r="34" spans="1:5" ht="30" customHeight="1" x14ac:dyDescent="0.2">
      <c r="A34" s="231" t="s">
        <v>82</v>
      </c>
      <c r="B34" s="232"/>
      <c r="C34" s="233"/>
    </row>
    <row r="35" spans="1:5" ht="30" customHeight="1" x14ac:dyDescent="0.4">
      <c r="A35" s="239" t="s">
        <v>5</v>
      </c>
      <c r="B35" s="238" t="s">
        <v>6</v>
      </c>
      <c r="C35" s="230" t="s">
        <v>2</v>
      </c>
      <c r="E35" s="109"/>
    </row>
    <row r="36" spans="1:5" ht="30" customHeight="1" x14ac:dyDescent="0.2">
      <c r="A36" s="141" t="s">
        <v>626</v>
      </c>
      <c r="B36" s="141" t="s">
        <v>627</v>
      </c>
      <c r="C36" s="142">
        <v>3975</v>
      </c>
    </row>
    <row r="37" spans="1:5" ht="30" customHeight="1" x14ac:dyDescent="0.2">
      <c r="A37" s="141" t="s">
        <v>628</v>
      </c>
      <c r="B37" s="141" t="s">
        <v>629</v>
      </c>
      <c r="C37" s="142">
        <v>3040</v>
      </c>
    </row>
    <row r="38" spans="1:5" ht="30" customHeight="1" x14ac:dyDescent="0.2">
      <c r="A38" s="141" t="s">
        <v>628</v>
      </c>
      <c r="B38" s="141" t="s">
        <v>630</v>
      </c>
      <c r="C38" s="142">
        <v>3245</v>
      </c>
    </row>
    <row r="39" spans="1:5" ht="30" customHeight="1" x14ac:dyDescent="0.2">
      <c r="A39" s="141" t="s">
        <v>101</v>
      </c>
      <c r="B39" s="141" t="s">
        <v>631</v>
      </c>
      <c r="C39" s="142">
        <v>6000</v>
      </c>
    </row>
    <row r="40" spans="1:5" ht="30" customHeight="1" x14ac:dyDescent="0.2">
      <c r="A40" s="106" t="s">
        <v>632</v>
      </c>
      <c r="B40" s="106" t="s">
        <v>633</v>
      </c>
      <c r="C40" s="50">
        <v>5200</v>
      </c>
    </row>
    <row r="41" spans="1:5" ht="30" customHeight="1" x14ac:dyDescent="0.2">
      <c r="A41" s="106" t="s">
        <v>634</v>
      </c>
      <c r="B41" s="106" t="s">
        <v>918</v>
      </c>
      <c r="C41" s="50">
        <v>2450</v>
      </c>
    </row>
    <row r="42" spans="1:5" ht="30" customHeight="1" x14ac:dyDescent="0.2">
      <c r="A42" s="106" t="s">
        <v>79</v>
      </c>
      <c r="B42" s="106" t="s">
        <v>635</v>
      </c>
      <c r="C42" s="50">
        <v>10000</v>
      </c>
    </row>
    <row r="43" spans="1:5" ht="30" customHeight="1" x14ac:dyDescent="0.2">
      <c r="A43" s="106" t="s">
        <v>636</v>
      </c>
      <c r="B43" s="106" t="s">
        <v>637</v>
      </c>
      <c r="C43" s="50">
        <v>644</v>
      </c>
    </row>
    <row r="44" spans="1:5" ht="30" customHeight="1" x14ac:dyDescent="0.2">
      <c r="A44" s="141" t="s">
        <v>249</v>
      </c>
      <c r="B44" s="141" t="s">
        <v>638</v>
      </c>
      <c r="C44" s="142">
        <v>3000</v>
      </c>
    </row>
    <row r="45" spans="1:5" ht="30" customHeight="1" x14ac:dyDescent="0.2">
      <c r="A45" s="106" t="s">
        <v>639</v>
      </c>
      <c r="B45" s="106" t="s">
        <v>640</v>
      </c>
      <c r="C45" s="50">
        <v>3304</v>
      </c>
    </row>
    <row r="46" spans="1:5" ht="30" customHeight="1" x14ac:dyDescent="0.2">
      <c r="A46" s="106" t="s">
        <v>641</v>
      </c>
      <c r="B46" s="106" t="s">
        <v>642</v>
      </c>
      <c r="C46" s="50">
        <v>4200</v>
      </c>
    </row>
    <row r="47" spans="1:5" ht="30" customHeight="1" x14ac:dyDescent="0.2">
      <c r="A47" s="141" t="s">
        <v>643</v>
      </c>
      <c r="B47" s="141" t="s">
        <v>644</v>
      </c>
      <c r="C47" s="142">
        <v>1180</v>
      </c>
    </row>
    <row r="48" spans="1:5" ht="30" customHeight="1" x14ac:dyDescent="0.2">
      <c r="A48" s="141" t="s">
        <v>645</v>
      </c>
      <c r="B48" s="141" t="s">
        <v>646</v>
      </c>
      <c r="C48" s="142">
        <v>2928</v>
      </c>
    </row>
    <row r="49" spans="1:3" ht="30" customHeight="1" x14ac:dyDescent="0.2">
      <c r="A49" s="141" t="s">
        <v>647</v>
      </c>
      <c r="B49" s="141" t="s">
        <v>648</v>
      </c>
      <c r="C49" s="142">
        <v>898</v>
      </c>
    </row>
    <row r="50" spans="1:3" ht="30" customHeight="1" x14ac:dyDescent="0.2">
      <c r="A50" s="106" t="s">
        <v>649</v>
      </c>
      <c r="B50" s="106" t="s">
        <v>650</v>
      </c>
      <c r="C50" s="50">
        <v>1548</v>
      </c>
    </row>
    <row r="51" spans="1:3" ht="30" customHeight="1" x14ac:dyDescent="0.2">
      <c r="A51" s="106" t="s">
        <v>128</v>
      </c>
      <c r="B51" s="106" t="s">
        <v>651</v>
      </c>
      <c r="C51" s="50">
        <v>12000</v>
      </c>
    </row>
    <row r="52" spans="1:3" ht="30" customHeight="1" x14ac:dyDescent="0.2">
      <c r="A52" s="141" t="s">
        <v>652</v>
      </c>
      <c r="B52" s="141" t="s">
        <v>653</v>
      </c>
      <c r="C52" s="142">
        <v>3000</v>
      </c>
    </row>
    <row r="53" spans="1:3" ht="30" customHeight="1" x14ac:dyDescent="0.2">
      <c r="A53" s="106" t="s">
        <v>622</v>
      </c>
      <c r="B53" s="106" t="s">
        <v>654</v>
      </c>
      <c r="C53" s="50">
        <v>2300</v>
      </c>
    </row>
    <row r="54" spans="1:3" ht="30" customHeight="1" x14ac:dyDescent="0.2">
      <c r="A54" s="141" t="s">
        <v>70</v>
      </c>
      <c r="B54" s="141" t="s">
        <v>655</v>
      </c>
      <c r="C54" s="142">
        <v>20000</v>
      </c>
    </row>
    <row r="55" spans="1:3" ht="30" customHeight="1" x14ac:dyDescent="0.2">
      <c r="A55" s="106" t="s">
        <v>656</v>
      </c>
      <c r="B55" s="106" t="s">
        <v>657</v>
      </c>
      <c r="C55" s="50">
        <v>5000</v>
      </c>
    </row>
    <row r="56" spans="1:3" ht="30" customHeight="1" x14ac:dyDescent="0.2">
      <c r="A56" s="106" t="s">
        <v>83</v>
      </c>
      <c r="B56" s="106" t="s">
        <v>658</v>
      </c>
      <c r="C56" s="50">
        <v>7500</v>
      </c>
    </row>
    <row r="57" spans="1:3" ht="30" customHeight="1" x14ac:dyDescent="0.2">
      <c r="A57" s="141" t="s">
        <v>659</v>
      </c>
      <c r="B57" s="141" t="s">
        <v>660</v>
      </c>
      <c r="C57" s="142">
        <v>2650</v>
      </c>
    </row>
    <row r="58" spans="1:3" ht="30" customHeight="1" x14ac:dyDescent="0.2">
      <c r="A58" s="141" t="s">
        <v>659</v>
      </c>
      <c r="B58" s="141" t="s">
        <v>661</v>
      </c>
      <c r="C58" s="142">
        <v>3500</v>
      </c>
    </row>
    <row r="59" spans="1:3" ht="30" customHeight="1" x14ac:dyDescent="0.2">
      <c r="A59" s="106" t="s">
        <v>34</v>
      </c>
      <c r="B59" s="106" t="s">
        <v>662</v>
      </c>
      <c r="C59" s="50">
        <v>2000</v>
      </c>
    </row>
    <row r="60" spans="1:3" ht="30" customHeight="1" x14ac:dyDescent="0.2">
      <c r="A60" s="106" t="s">
        <v>663</v>
      </c>
      <c r="B60" s="106" t="s">
        <v>664</v>
      </c>
      <c r="C60" s="50">
        <v>3500</v>
      </c>
    </row>
    <row r="61" spans="1:3" ht="30" customHeight="1" x14ac:dyDescent="0.2">
      <c r="A61" s="141" t="s">
        <v>665</v>
      </c>
      <c r="B61" s="141" t="s">
        <v>666</v>
      </c>
      <c r="C61" s="142">
        <v>3390</v>
      </c>
    </row>
    <row r="62" spans="1:3" ht="30" customHeight="1" x14ac:dyDescent="0.2">
      <c r="A62" s="106" t="s">
        <v>667</v>
      </c>
      <c r="B62" s="106" t="s">
        <v>668</v>
      </c>
      <c r="C62" s="50">
        <v>2950</v>
      </c>
    </row>
    <row r="63" spans="1:3" ht="30" customHeight="1" x14ac:dyDescent="0.2">
      <c r="A63" s="141" t="s">
        <v>669</v>
      </c>
      <c r="B63" s="141" t="s">
        <v>670</v>
      </c>
      <c r="C63" s="142">
        <v>4000</v>
      </c>
    </row>
    <row r="64" spans="1:3" ht="30" customHeight="1" x14ac:dyDescent="0.2">
      <c r="A64" s="141" t="s">
        <v>671</v>
      </c>
      <c r="B64" s="141" t="s">
        <v>672</v>
      </c>
      <c r="C64" s="142">
        <v>3852</v>
      </c>
    </row>
    <row r="65" spans="1:5" ht="30" customHeight="1" x14ac:dyDescent="0.2">
      <c r="A65" s="141" t="s">
        <v>673</v>
      </c>
      <c r="B65" s="141" t="s">
        <v>674</v>
      </c>
      <c r="C65" s="142">
        <v>1692</v>
      </c>
    </row>
    <row r="66" spans="1:5" ht="30" customHeight="1" x14ac:dyDescent="0.2">
      <c r="A66" s="106" t="s">
        <v>675</v>
      </c>
      <c r="B66" s="106" t="s">
        <v>676</v>
      </c>
      <c r="C66" s="50">
        <v>1490</v>
      </c>
    </row>
    <row r="67" spans="1:5" ht="30" customHeight="1" x14ac:dyDescent="0.2">
      <c r="A67" s="141" t="s">
        <v>102</v>
      </c>
      <c r="B67" s="141" t="s">
        <v>917</v>
      </c>
      <c r="C67" s="142">
        <v>10000</v>
      </c>
    </row>
    <row r="68" spans="1:5" ht="30" customHeight="1" x14ac:dyDescent="0.2">
      <c r="A68" s="141" t="s">
        <v>677</v>
      </c>
      <c r="B68" s="141" t="s">
        <v>678</v>
      </c>
      <c r="C68" s="142">
        <v>1114</v>
      </c>
    </row>
    <row r="69" spans="1:5" ht="30" customHeight="1" x14ac:dyDescent="0.2">
      <c r="A69" s="141" t="s">
        <v>679</v>
      </c>
      <c r="B69" s="141" t="s">
        <v>680</v>
      </c>
      <c r="C69" s="142">
        <v>1310</v>
      </c>
    </row>
    <row r="70" spans="1:5" ht="30" customHeight="1" x14ac:dyDescent="0.2">
      <c r="A70" s="106" t="s">
        <v>129</v>
      </c>
      <c r="B70" s="106" t="s">
        <v>681</v>
      </c>
      <c r="C70" s="50">
        <v>4000</v>
      </c>
    </row>
    <row r="71" spans="1:5" ht="30" customHeight="1" x14ac:dyDescent="0.2">
      <c r="A71" s="106" t="s">
        <v>130</v>
      </c>
      <c r="B71" s="106" t="s">
        <v>682</v>
      </c>
      <c r="C71" s="50">
        <v>2402</v>
      </c>
    </row>
    <row r="72" spans="1:5" ht="30" customHeight="1" x14ac:dyDescent="0.2">
      <c r="A72" s="106" t="s">
        <v>504</v>
      </c>
      <c r="B72" s="106" t="s">
        <v>683</v>
      </c>
      <c r="C72" s="50">
        <v>6000</v>
      </c>
    </row>
    <row r="73" spans="1:5" ht="30" customHeight="1" x14ac:dyDescent="0.2">
      <c r="A73" s="141" t="s">
        <v>684</v>
      </c>
      <c r="B73" s="141" t="s">
        <v>685</v>
      </c>
      <c r="C73" s="142">
        <v>2500</v>
      </c>
    </row>
    <row r="74" spans="1:5" ht="30" customHeight="1" x14ac:dyDescent="0.2">
      <c r="A74" s="106" t="s">
        <v>686</v>
      </c>
      <c r="B74" s="106" t="s">
        <v>687</v>
      </c>
      <c r="C74" s="50">
        <v>3000</v>
      </c>
    </row>
    <row r="75" spans="1:5" ht="30" customHeight="1" x14ac:dyDescent="0.2">
      <c r="A75" s="141" t="s">
        <v>688</v>
      </c>
      <c r="B75" s="141" t="s">
        <v>689</v>
      </c>
      <c r="C75" s="142">
        <v>4410</v>
      </c>
    </row>
    <row r="76" spans="1:5" ht="30" customHeight="1" x14ac:dyDescent="0.2">
      <c r="A76" s="252"/>
      <c r="B76" s="254"/>
      <c r="C76" s="236">
        <f>SUM(C36:C75)</f>
        <v>165172</v>
      </c>
    </row>
    <row r="77" spans="1:5" ht="30" customHeight="1" x14ac:dyDescent="0.2">
      <c r="A77" s="6"/>
      <c r="B77" s="11"/>
      <c r="C77" s="65"/>
    </row>
    <row r="78" spans="1:5" ht="30" customHeight="1" x14ac:dyDescent="0.2">
      <c r="A78" s="231" t="s">
        <v>47</v>
      </c>
      <c r="B78" s="232"/>
      <c r="C78" s="233"/>
    </row>
    <row r="79" spans="1:5" ht="30" customHeight="1" x14ac:dyDescent="0.4">
      <c r="A79" s="239" t="s">
        <v>5</v>
      </c>
      <c r="B79" s="238" t="s">
        <v>6</v>
      </c>
      <c r="C79" s="230" t="s">
        <v>2</v>
      </c>
      <c r="E79" s="109"/>
    </row>
    <row r="80" spans="1:5" ht="30" customHeight="1" x14ac:dyDescent="0.2">
      <c r="A80" s="74" t="s">
        <v>101</v>
      </c>
      <c r="B80" s="74" t="s">
        <v>696</v>
      </c>
      <c r="C80" s="50">
        <v>3500</v>
      </c>
    </row>
    <row r="81" spans="1:5" ht="30" customHeight="1" x14ac:dyDescent="0.2">
      <c r="A81" s="74" t="s">
        <v>101</v>
      </c>
      <c r="B81" s="74" t="s">
        <v>697</v>
      </c>
      <c r="C81" s="50">
        <v>3500</v>
      </c>
    </row>
    <row r="82" spans="1:5" ht="30" customHeight="1" x14ac:dyDescent="0.2">
      <c r="A82" s="144" t="s">
        <v>698</v>
      </c>
      <c r="B82" s="144" t="s">
        <v>699</v>
      </c>
      <c r="C82" s="53">
        <v>3000</v>
      </c>
    </row>
    <row r="83" spans="1:5" ht="30" customHeight="1" x14ac:dyDescent="0.2">
      <c r="A83" s="74" t="s">
        <v>80</v>
      </c>
      <c r="B83" s="74" t="s">
        <v>700</v>
      </c>
      <c r="C83" s="50">
        <v>8500</v>
      </c>
    </row>
    <row r="84" spans="1:5" ht="30" customHeight="1" x14ac:dyDescent="0.2">
      <c r="A84" s="281"/>
      <c r="B84" s="281"/>
      <c r="C84" s="282">
        <f>SUM(C80:C83)</f>
        <v>18500</v>
      </c>
    </row>
    <row r="85" spans="1:5" ht="30" customHeight="1" x14ac:dyDescent="0.2">
      <c r="A85" s="101"/>
      <c r="B85" s="101"/>
      <c r="C85" s="31"/>
    </row>
    <row r="86" spans="1:5" ht="30" customHeight="1" x14ac:dyDescent="0.2">
      <c r="A86" s="231" t="s">
        <v>72</v>
      </c>
      <c r="B86" s="232"/>
      <c r="C86" s="233"/>
    </row>
    <row r="87" spans="1:5" ht="30" customHeight="1" x14ac:dyDescent="0.4">
      <c r="A87" s="239" t="s">
        <v>5</v>
      </c>
      <c r="B87" s="238" t="s">
        <v>6</v>
      </c>
      <c r="C87" s="230" t="s">
        <v>2</v>
      </c>
      <c r="E87" s="109"/>
    </row>
    <row r="88" spans="1:5" ht="30" customHeight="1" x14ac:dyDescent="0.2">
      <c r="A88" s="141" t="s">
        <v>91</v>
      </c>
      <c r="B88" s="141" t="s">
        <v>701</v>
      </c>
      <c r="C88" s="142">
        <v>48000</v>
      </c>
    </row>
    <row r="89" spans="1:5" ht="30" customHeight="1" x14ac:dyDescent="0.2">
      <c r="A89" s="106" t="s">
        <v>78</v>
      </c>
      <c r="B89" s="141" t="s">
        <v>702</v>
      </c>
      <c r="C89" s="50">
        <v>13000</v>
      </c>
    </row>
    <row r="90" spans="1:5" ht="30" customHeight="1" x14ac:dyDescent="0.2">
      <c r="A90" s="74" t="s">
        <v>74</v>
      </c>
      <c r="B90" s="74" t="s">
        <v>76</v>
      </c>
      <c r="C90" s="50">
        <v>13000</v>
      </c>
    </row>
    <row r="91" spans="1:5" ht="30" customHeight="1" x14ac:dyDescent="0.2">
      <c r="A91" s="141" t="s">
        <v>703</v>
      </c>
      <c r="B91" s="141" t="s">
        <v>704</v>
      </c>
      <c r="C91" s="142">
        <v>12300</v>
      </c>
    </row>
    <row r="92" spans="1:5" ht="30" customHeight="1" x14ac:dyDescent="0.2">
      <c r="A92" s="74" t="s">
        <v>705</v>
      </c>
      <c r="B92" s="74" t="s">
        <v>706</v>
      </c>
      <c r="C92" s="50">
        <v>10000</v>
      </c>
    </row>
    <row r="93" spans="1:5" ht="30" customHeight="1" x14ac:dyDescent="0.2">
      <c r="A93" s="141" t="s">
        <v>77</v>
      </c>
      <c r="B93" s="141" t="s">
        <v>707</v>
      </c>
      <c r="C93" s="142">
        <v>8165</v>
      </c>
    </row>
    <row r="94" spans="1:5" ht="30" customHeight="1" x14ac:dyDescent="0.2">
      <c r="A94" s="74" t="s">
        <v>708</v>
      </c>
      <c r="B94" s="74" t="s">
        <v>76</v>
      </c>
      <c r="C94" s="50">
        <v>4800</v>
      </c>
    </row>
    <row r="95" spans="1:5" ht="30" customHeight="1" x14ac:dyDescent="0.2">
      <c r="A95" s="74" t="s">
        <v>709</v>
      </c>
      <c r="B95" s="74" t="s">
        <v>916</v>
      </c>
      <c r="C95" s="50">
        <v>12000</v>
      </c>
    </row>
    <row r="96" spans="1:5" ht="30" customHeight="1" x14ac:dyDescent="0.2">
      <c r="A96" s="74" t="s">
        <v>710</v>
      </c>
      <c r="B96" s="74" t="s">
        <v>711</v>
      </c>
      <c r="C96" s="50">
        <v>6000</v>
      </c>
    </row>
    <row r="97" spans="1:5" ht="30" customHeight="1" x14ac:dyDescent="0.2">
      <c r="A97" s="106" t="s">
        <v>712</v>
      </c>
      <c r="B97" s="106" t="s">
        <v>713</v>
      </c>
      <c r="C97" s="50">
        <v>5500</v>
      </c>
    </row>
    <row r="98" spans="1:5" ht="30" customHeight="1" x14ac:dyDescent="0.2">
      <c r="A98" s="281"/>
      <c r="B98" s="281"/>
      <c r="C98" s="282">
        <f>SUM(C88:C97)</f>
        <v>132765</v>
      </c>
    </row>
    <row r="99" spans="1:5" ht="30" customHeight="1" x14ac:dyDescent="0.2">
      <c r="A99" s="101"/>
      <c r="B99" s="101"/>
      <c r="C99" s="31"/>
    </row>
    <row r="100" spans="1:5" ht="30" customHeight="1" x14ac:dyDescent="0.2">
      <c r="A100" s="231" t="s">
        <v>73</v>
      </c>
      <c r="B100" s="232"/>
      <c r="C100" s="233"/>
    </row>
    <row r="101" spans="1:5" ht="30" customHeight="1" x14ac:dyDescent="0.4">
      <c r="A101" s="239" t="s">
        <v>5</v>
      </c>
      <c r="B101" s="238" t="s">
        <v>6</v>
      </c>
      <c r="C101" s="230" t="s">
        <v>2</v>
      </c>
      <c r="E101" s="109"/>
    </row>
    <row r="102" spans="1:5" ht="30" customHeight="1" x14ac:dyDescent="0.2">
      <c r="A102" s="141" t="s">
        <v>100</v>
      </c>
      <c r="B102" s="141" t="s">
        <v>690</v>
      </c>
      <c r="C102" s="142">
        <v>6000</v>
      </c>
    </row>
    <row r="103" spans="1:5" ht="30" customHeight="1" x14ac:dyDescent="0.2">
      <c r="A103" s="75" t="s">
        <v>121</v>
      </c>
      <c r="B103" s="75" t="s">
        <v>691</v>
      </c>
      <c r="C103" s="50">
        <v>10000</v>
      </c>
    </row>
    <row r="104" spans="1:5" ht="30" customHeight="1" x14ac:dyDescent="0.2">
      <c r="A104" s="74" t="s">
        <v>692</v>
      </c>
      <c r="B104" s="74" t="s">
        <v>915</v>
      </c>
      <c r="C104" s="50">
        <v>8000</v>
      </c>
    </row>
    <row r="105" spans="1:5" ht="30" customHeight="1" x14ac:dyDescent="0.2">
      <c r="A105" s="74" t="s">
        <v>693</v>
      </c>
      <c r="B105" s="74" t="s">
        <v>694</v>
      </c>
      <c r="C105" s="50">
        <v>12000</v>
      </c>
    </row>
    <row r="106" spans="1:5" ht="30" customHeight="1" x14ac:dyDescent="0.25">
      <c r="A106" s="280"/>
      <c r="B106" s="280"/>
      <c r="C106" s="236">
        <f>SUM(C102:C105)</f>
        <v>36000</v>
      </c>
    </row>
    <row r="107" spans="1:5" ht="30" customHeight="1" x14ac:dyDescent="0.25">
      <c r="A107" s="66"/>
      <c r="B107" s="66"/>
      <c r="C107" s="63"/>
    </row>
    <row r="108" spans="1:5" ht="30" customHeight="1" x14ac:dyDescent="0.2">
      <c r="A108" s="231" t="s">
        <v>949</v>
      </c>
      <c r="B108" s="232"/>
      <c r="C108" s="233"/>
    </row>
    <row r="109" spans="1:5" ht="30" customHeight="1" x14ac:dyDescent="0.2">
      <c r="A109" s="239" t="s">
        <v>5</v>
      </c>
      <c r="B109" s="238" t="s">
        <v>6</v>
      </c>
      <c r="C109" s="230" t="s">
        <v>2</v>
      </c>
    </row>
    <row r="110" spans="1:5" ht="30" customHeight="1" x14ac:dyDescent="0.2">
      <c r="A110" s="146" t="s">
        <v>722</v>
      </c>
      <c r="B110" s="75" t="s">
        <v>920</v>
      </c>
      <c r="C110" s="50">
        <v>30000</v>
      </c>
    </row>
    <row r="111" spans="1:5" ht="30" customHeight="1" x14ac:dyDescent="0.2">
      <c r="A111" s="147" t="s">
        <v>724</v>
      </c>
      <c r="B111" s="75" t="s">
        <v>920</v>
      </c>
      <c r="C111" s="50">
        <v>5000</v>
      </c>
    </row>
    <row r="112" spans="1:5" ht="30" customHeight="1" x14ac:dyDescent="0.2">
      <c r="A112" s="147" t="s">
        <v>728</v>
      </c>
      <c r="B112" s="75" t="s">
        <v>920</v>
      </c>
      <c r="C112" s="50">
        <v>5000</v>
      </c>
    </row>
    <row r="113" spans="1:5" ht="30" customHeight="1" x14ac:dyDescent="0.2">
      <c r="A113" s="147" t="s">
        <v>729</v>
      </c>
      <c r="B113" s="75" t="s">
        <v>920</v>
      </c>
      <c r="C113" s="50">
        <v>10000</v>
      </c>
    </row>
    <row r="114" spans="1:5" ht="30" customHeight="1" x14ac:dyDescent="0.2">
      <c r="A114" s="147" t="s">
        <v>730</v>
      </c>
      <c r="B114" s="75" t="s">
        <v>920</v>
      </c>
      <c r="C114" s="50">
        <v>5000</v>
      </c>
    </row>
    <row r="115" spans="1:5" ht="30" customHeight="1" x14ac:dyDescent="0.2">
      <c r="A115" s="147" t="s">
        <v>731</v>
      </c>
      <c r="B115" s="75" t="s">
        <v>920</v>
      </c>
      <c r="C115" s="50">
        <v>5000</v>
      </c>
    </row>
    <row r="116" spans="1:5" ht="30" customHeight="1" x14ac:dyDescent="0.2">
      <c r="A116" s="172" t="s">
        <v>732</v>
      </c>
      <c r="B116" s="75" t="s">
        <v>920</v>
      </c>
      <c r="C116" s="50">
        <v>10000</v>
      </c>
    </row>
    <row r="117" spans="1:5" ht="30" customHeight="1" x14ac:dyDescent="0.2">
      <c r="A117" s="278"/>
      <c r="B117" s="279"/>
      <c r="C117" s="236">
        <f>SUM(C110:C116)</f>
        <v>70000</v>
      </c>
    </row>
    <row r="118" spans="1:5" ht="30" customHeight="1" x14ac:dyDescent="0.2">
      <c r="A118" s="171"/>
      <c r="B118" s="45"/>
      <c r="C118" s="39"/>
    </row>
    <row r="119" spans="1:5" ht="30" customHeight="1" x14ac:dyDescent="0.25">
      <c r="A119" s="300" t="s">
        <v>81</v>
      </c>
      <c r="B119" s="300"/>
      <c r="C119" s="66"/>
    </row>
    <row r="120" spans="1:5" ht="30" customHeight="1" x14ac:dyDescent="0.4">
      <c r="A120" s="121" t="s">
        <v>5</v>
      </c>
      <c r="B120" s="122" t="s">
        <v>6</v>
      </c>
      <c r="C120" s="123" t="s">
        <v>2</v>
      </c>
      <c r="E120" s="109"/>
    </row>
    <row r="121" spans="1:5" ht="45.75" customHeight="1" x14ac:dyDescent="0.2">
      <c r="A121" s="75" t="s">
        <v>131</v>
      </c>
      <c r="B121" s="75" t="s">
        <v>695</v>
      </c>
      <c r="C121" s="50">
        <v>37087</v>
      </c>
    </row>
    <row r="122" spans="1:5" ht="31.5" customHeight="1" x14ac:dyDescent="0.25">
      <c r="A122" s="280"/>
      <c r="B122" s="280"/>
      <c r="C122" s="236">
        <f>SUM(C121:C121)</f>
        <v>37087</v>
      </c>
    </row>
    <row r="123" spans="1:5" ht="15" x14ac:dyDescent="0.25">
      <c r="A123" s="66"/>
      <c r="B123" s="66"/>
      <c r="C123" s="66"/>
    </row>
    <row r="124" spans="1:5" ht="15" x14ac:dyDescent="0.25">
      <c r="A124" s="66"/>
      <c r="B124" s="138" t="s">
        <v>14</v>
      </c>
      <c r="C124" s="139">
        <f>C122+C117+C106+C98+C84+C76+C32+C18</f>
        <v>578797</v>
      </c>
    </row>
    <row r="125" spans="1:5" ht="15" x14ac:dyDescent="0.25">
      <c r="A125" s="61"/>
    </row>
    <row r="126" spans="1:5" ht="28.5" x14ac:dyDescent="0.2">
      <c r="B126" s="250" t="s">
        <v>938</v>
      </c>
      <c r="C126" s="251">
        <f>C124+C12</f>
        <v>1194297</v>
      </c>
    </row>
    <row r="128" spans="1:5" x14ac:dyDescent="0.2">
      <c r="A128" s="47"/>
      <c r="B128" s="47"/>
      <c r="C128" s="47"/>
    </row>
    <row r="129" spans="1:3" x14ac:dyDescent="0.2">
      <c r="A129" s="47"/>
      <c r="B129" s="47"/>
      <c r="C129" s="47"/>
    </row>
    <row r="130" spans="1:3" x14ac:dyDescent="0.2">
      <c r="A130" s="64"/>
      <c r="B130" s="64"/>
      <c r="C130" s="64"/>
    </row>
    <row r="131" spans="1:3" x14ac:dyDescent="0.2">
      <c r="A131" s="64"/>
      <c r="B131" s="64"/>
      <c r="C131" s="64"/>
    </row>
    <row r="132" spans="1:3" x14ac:dyDescent="0.2">
      <c r="A132" s="64"/>
      <c r="B132" s="64"/>
      <c r="C132" s="64"/>
    </row>
    <row r="133" spans="1:3" x14ac:dyDescent="0.2">
      <c r="A133" s="64"/>
      <c r="B133" s="64"/>
      <c r="C133" s="64"/>
    </row>
    <row r="134" spans="1:3" x14ac:dyDescent="0.2">
      <c r="A134" s="64"/>
      <c r="B134" s="64"/>
      <c r="C134" s="64"/>
    </row>
    <row r="135" spans="1:3" x14ac:dyDescent="0.2">
      <c r="A135" s="59"/>
      <c r="B135" s="59"/>
      <c r="C135" s="68"/>
    </row>
    <row r="136" spans="1:3" ht="15" x14ac:dyDescent="0.2">
      <c r="A136" s="59"/>
      <c r="B136" s="69"/>
      <c r="C136" s="63"/>
    </row>
    <row r="137" spans="1:3" x14ac:dyDescent="0.2">
      <c r="A137" s="59"/>
      <c r="B137" s="59"/>
      <c r="C137" s="68"/>
    </row>
    <row r="138" spans="1:3" x14ac:dyDescent="0.2">
      <c r="A138" s="59"/>
      <c r="B138" s="59"/>
      <c r="C138" s="68"/>
    </row>
    <row r="139" spans="1:3" x14ac:dyDescent="0.2">
      <c r="A139" s="64"/>
      <c r="B139" s="65"/>
      <c r="C139" s="68"/>
    </row>
    <row r="140" spans="1:3" x14ac:dyDescent="0.2">
      <c r="A140" s="64"/>
      <c r="B140" s="65"/>
      <c r="C140" s="68"/>
    </row>
    <row r="141" spans="1:3" x14ac:dyDescent="0.2">
      <c r="A141" s="64"/>
      <c r="B141" s="65"/>
      <c r="C141" s="68"/>
    </row>
    <row r="142" spans="1:3" x14ac:dyDescent="0.2">
      <c r="A142" s="64"/>
      <c r="B142" s="65"/>
      <c r="C142" s="68"/>
    </row>
    <row r="143" spans="1:3" x14ac:dyDescent="0.2">
      <c r="A143" s="70"/>
      <c r="B143" s="65"/>
      <c r="C143" s="68"/>
    </row>
    <row r="144" spans="1:3" x14ac:dyDescent="0.2">
      <c r="A144" s="71"/>
      <c r="B144" s="65"/>
      <c r="C144" s="68"/>
    </row>
    <row r="145" spans="1:3" x14ac:dyDescent="0.2">
      <c r="A145" s="64"/>
      <c r="B145" s="65"/>
      <c r="C145" s="68"/>
    </row>
    <row r="146" spans="1:3" x14ac:dyDescent="0.2">
      <c r="A146" s="59"/>
      <c r="B146" s="72"/>
      <c r="C146" s="68"/>
    </row>
    <row r="147" spans="1:3" x14ac:dyDescent="0.2">
      <c r="A147" s="59"/>
      <c r="B147" s="59"/>
      <c r="C147" s="68"/>
    </row>
  </sheetData>
  <sheetProtection selectLockedCells="1" selectUnlockedCells="1"/>
  <protectedRanges>
    <protectedRange sqref="C36" name="Bereich1_1"/>
    <protectedRange sqref="A51" name="Bereich1_23"/>
    <protectedRange sqref="A15" name="Bereich1_1_1_2_4"/>
    <protectedRange sqref="B15" name="Bereich1_13_1_2_4"/>
    <protectedRange sqref="A21" name="Bereich1_1_1_2_4_1"/>
    <protectedRange sqref="B21" name="Bereich1_13_1_2_4_1"/>
    <protectedRange sqref="A35" name="Bereich1_1_1_2_4_2"/>
    <protectedRange sqref="B35" name="Bereich1_13_1_2_4_2"/>
    <protectedRange sqref="A79" name="Bereich1_1_1_2_4_3"/>
    <protectedRange sqref="B79" name="Bereich1_13_1_2_4_3"/>
    <protectedRange sqref="A87" name="Bereich1_1_1_2_4_4"/>
    <protectedRange sqref="B87" name="Bereich1_13_1_2_4_4"/>
    <protectedRange sqref="A101" name="Bereich1_1_1_2_4_5"/>
    <protectedRange sqref="B101" name="Bereich1_13_1_2_4_5"/>
    <protectedRange sqref="A120 A109" name="Bereich1_1_1_2_4_6"/>
    <protectedRange sqref="B120 B109" name="Bereich1_13_1_2_4_6"/>
  </protectedRanges>
  <sortState ref="A96:C101">
    <sortCondition ref="A96:A101"/>
  </sortState>
  <mergeCells count="2">
    <mergeCell ref="A119:B119"/>
    <mergeCell ref="A16:A17"/>
  </mergeCells>
  <pageMargins left="0.7" right="0.7" top="0.78740157499999996" bottom="0.78740157499999996" header="0.3" footer="0.3"/>
  <pageSetup paperSize="9" scale="59" orientation="portrait" r:id="rId1"/>
  <rowBreaks count="1" manualBreakCount="1"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126"/>
  <sheetViews>
    <sheetView zoomScaleNormal="100" workbookViewId="0">
      <selection activeCell="A101" sqref="A101"/>
    </sheetView>
  </sheetViews>
  <sheetFormatPr baseColWidth="10" defaultColWidth="11.42578125" defaultRowHeight="15" x14ac:dyDescent="0.2"/>
  <cols>
    <col min="1" max="1" width="50.42578125" style="192" customWidth="1"/>
    <col min="2" max="2" width="50" style="192" customWidth="1"/>
    <col min="3" max="3" width="36.7109375" style="193" customWidth="1"/>
    <col min="4" max="4" width="16.85546875" style="194" bestFit="1" customWidth="1"/>
    <col min="5" max="5" width="11.42578125" style="194"/>
    <col min="6" max="6" width="16.85546875" style="194" bestFit="1" customWidth="1"/>
    <col min="7" max="7" width="25" style="194" customWidth="1"/>
    <col min="8" max="8" width="26" style="194" customWidth="1"/>
    <col min="9" max="16384" width="11.42578125" style="194"/>
  </cols>
  <sheetData>
    <row r="1" spans="1:4" ht="15.75" x14ac:dyDescent="0.2">
      <c r="A1" s="269" t="s">
        <v>946</v>
      </c>
    </row>
    <row r="3" spans="1:4" x14ac:dyDescent="0.2">
      <c r="A3" s="231" t="s">
        <v>0</v>
      </c>
      <c r="B3" s="232"/>
      <c r="C3" s="233"/>
    </row>
    <row r="4" spans="1:4" ht="30" customHeight="1" x14ac:dyDescent="0.25">
      <c r="A4" s="228" t="s">
        <v>1</v>
      </c>
      <c r="B4" s="229" t="s">
        <v>931</v>
      </c>
      <c r="C4" s="230" t="s">
        <v>2</v>
      </c>
      <c r="D4" s="195"/>
    </row>
    <row r="5" spans="1:4" ht="30" customHeight="1" x14ac:dyDescent="0.2">
      <c r="A5" s="102" t="s">
        <v>878</v>
      </c>
      <c r="B5" s="49"/>
      <c r="C5" s="142">
        <v>100000</v>
      </c>
      <c r="D5" s="37"/>
    </row>
    <row r="6" spans="1:4" ht="30" customHeight="1" x14ac:dyDescent="0.2">
      <c r="A6" s="102" t="s">
        <v>166</v>
      </c>
      <c r="B6" s="49"/>
      <c r="C6" s="142">
        <v>210000</v>
      </c>
    </row>
    <row r="7" spans="1:4" ht="30" customHeight="1" x14ac:dyDescent="0.2">
      <c r="A7" s="102" t="s">
        <v>54</v>
      </c>
      <c r="B7" s="49"/>
      <c r="C7" s="142">
        <v>7700</v>
      </c>
    </row>
    <row r="8" spans="1:4" ht="30" customHeight="1" x14ac:dyDescent="0.2">
      <c r="A8" s="102" t="s">
        <v>875</v>
      </c>
      <c r="B8" s="113"/>
      <c r="C8" s="142">
        <v>50000</v>
      </c>
    </row>
    <row r="9" spans="1:4" ht="30" customHeight="1" x14ac:dyDescent="0.2">
      <c r="A9" s="102" t="s">
        <v>167</v>
      </c>
      <c r="B9" s="142">
        <v>50000</v>
      </c>
      <c r="C9" s="142">
        <v>450000</v>
      </c>
    </row>
    <row r="10" spans="1:4" ht="30" customHeight="1" x14ac:dyDescent="0.2">
      <c r="A10" s="102" t="s">
        <v>947</v>
      </c>
      <c r="B10" s="49"/>
      <c r="C10" s="142">
        <v>280000</v>
      </c>
    </row>
    <row r="11" spans="1:4" ht="30" customHeight="1" x14ac:dyDescent="0.2">
      <c r="A11" s="102" t="s">
        <v>877</v>
      </c>
      <c r="B11" s="49"/>
      <c r="C11" s="142">
        <v>13700</v>
      </c>
    </row>
    <row r="12" spans="1:4" ht="30" customHeight="1" x14ac:dyDescent="0.2">
      <c r="A12" s="102" t="s">
        <v>118</v>
      </c>
      <c r="B12" s="49"/>
      <c r="C12" s="142">
        <v>230000</v>
      </c>
    </row>
    <row r="13" spans="1:4" ht="30" customHeight="1" x14ac:dyDescent="0.2">
      <c r="A13" s="102" t="s">
        <v>55</v>
      </c>
      <c r="B13" s="49"/>
      <c r="C13" s="142">
        <v>6700</v>
      </c>
    </row>
    <row r="14" spans="1:4" ht="30" customHeight="1" x14ac:dyDescent="0.2">
      <c r="A14" s="270"/>
      <c r="B14" s="270"/>
      <c r="C14" s="271">
        <f>SUM(C5:C13)</f>
        <v>1348100</v>
      </c>
    </row>
    <row r="15" spans="1:4" ht="15.75" x14ac:dyDescent="0.25">
      <c r="A15" s="140"/>
      <c r="B15" s="194"/>
      <c r="C15" s="198"/>
    </row>
    <row r="16" spans="1:4" x14ac:dyDescent="0.2">
      <c r="A16" s="231" t="s">
        <v>814</v>
      </c>
      <c r="B16" s="232"/>
      <c r="C16" s="233"/>
    </row>
    <row r="17" spans="1:3" x14ac:dyDescent="0.2">
      <c r="A17" s="228" t="s">
        <v>5</v>
      </c>
      <c r="B17" s="258" t="s">
        <v>6</v>
      </c>
      <c r="C17" s="230" t="s">
        <v>2</v>
      </c>
    </row>
    <row r="18" spans="1:3" x14ac:dyDescent="0.2">
      <c r="A18" s="103" t="s">
        <v>505</v>
      </c>
      <c r="B18" s="124" t="s">
        <v>819</v>
      </c>
      <c r="C18" s="199">
        <v>3800</v>
      </c>
    </row>
    <row r="19" spans="1:3" ht="30" x14ac:dyDescent="0.2">
      <c r="A19" s="104" t="s">
        <v>510</v>
      </c>
      <c r="B19" s="104" t="s">
        <v>541</v>
      </c>
      <c r="C19" s="199">
        <v>1900</v>
      </c>
    </row>
    <row r="20" spans="1:3" x14ac:dyDescent="0.2">
      <c r="A20" s="104" t="s">
        <v>529</v>
      </c>
      <c r="B20" s="105" t="s">
        <v>553</v>
      </c>
      <c r="C20" s="199">
        <v>3000</v>
      </c>
    </row>
    <row r="21" spans="1:3" x14ac:dyDescent="0.2">
      <c r="A21" s="104" t="s">
        <v>561</v>
      </c>
      <c r="B21" s="104" t="s">
        <v>853</v>
      </c>
      <c r="C21" s="199">
        <v>4000</v>
      </c>
    </row>
    <row r="22" spans="1:3" x14ac:dyDescent="0.2">
      <c r="A22" s="104" t="s">
        <v>841</v>
      </c>
      <c r="B22" s="105" t="s">
        <v>548</v>
      </c>
      <c r="C22" s="199">
        <v>3000</v>
      </c>
    </row>
    <row r="23" spans="1:3" x14ac:dyDescent="0.2">
      <c r="A23" s="104" t="s">
        <v>530</v>
      </c>
      <c r="B23" s="105" t="s">
        <v>555</v>
      </c>
      <c r="C23" s="199">
        <v>1475</v>
      </c>
    </row>
    <row r="24" spans="1:3" x14ac:dyDescent="0.2">
      <c r="A24" s="104" t="s">
        <v>844</v>
      </c>
      <c r="B24" s="105" t="s">
        <v>845</v>
      </c>
      <c r="C24" s="199">
        <v>2100</v>
      </c>
    </row>
    <row r="25" spans="1:3" x14ac:dyDescent="0.2">
      <c r="A25" s="104" t="s">
        <v>525</v>
      </c>
      <c r="B25" s="104" t="s">
        <v>836</v>
      </c>
      <c r="C25" s="199">
        <v>8000</v>
      </c>
    </row>
    <row r="26" spans="1:3" x14ac:dyDescent="0.2">
      <c r="A26" s="103" t="s">
        <v>105</v>
      </c>
      <c r="B26" s="103" t="s">
        <v>540</v>
      </c>
      <c r="C26" s="199">
        <f>10500+3700</f>
        <v>14200</v>
      </c>
    </row>
    <row r="27" spans="1:3" x14ac:dyDescent="0.2">
      <c r="A27" s="124" t="s">
        <v>57</v>
      </c>
      <c r="B27" s="124" t="s">
        <v>533</v>
      </c>
      <c r="C27" s="199">
        <v>3500</v>
      </c>
    </row>
    <row r="28" spans="1:3" ht="30" x14ac:dyDescent="0.2">
      <c r="A28" s="124" t="s">
        <v>492</v>
      </c>
      <c r="B28" s="124" t="s">
        <v>860</v>
      </c>
      <c r="C28" s="199">
        <v>6900</v>
      </c>
    </row>
    <row r="29" spans="1:3" x14ac:dyDescent="0.2">
      <c r="A29" s="126" t="s">
        <v>523</v>
      </c>
      <c r="B29" s="126" t="s">
        <v>858</v>
      </c>
      <c r="C29" s="199">
        <v>6000</v>
      </c>
    </row>
    <row r="30" spans="1:3" x14ac:dyDescent="0.2">
      <c r="A30" s="104" t="s">
        <v>874</v>
      </c>
      <c r="B30" s="105" t="s">
        <v>168</v>
      </c>
      <c r="C30" s="199">
        <f>15000+5000+500</f>
        <v>20500</v>
      </c>
    </row>
    <row r="31" spans="1:3" x14ac:dyDescent="0.2">
      <c r="A31" s="125" t="s">
        <v>522</v>
      </c>
      <c r="B31" s="104" t="s">
        <v>834</v>
      </c>
      <c r="C31" s="199">
        <v>19000</v>
      </c>
    </row>
    <row r="32" spans="1:3" x14ac:dyDescent="0.2">
      <c r="A32" s="104" t="s">
        <v>522</v>
      </c>
      <c r="B32" s="105" t="s">
        <v>556</v>
      </c>
      <c r="C32" s="199">
        <v>35000</v>
      </c>
    </row>
    <row r="33" spans="1:3" x14ac:dyDescent="0.2">
      <c r="A33" s="124" t="s">
        <v>495</v>
      </c>
      <c r="B33" s="124" t="s">
        <v>536</v>
      </c>
      <c r="C33" s="199">
        <v>7600</v>
      </c>
    </row>
    <row r="34" spans="1:3" x14ac:dyDescent="0.2">
      <c r="A34" s="103" t="s">
        <v>518</v>
      </c>
      <c r="B34" s="103" t="s">
        <v>831</v>
      </c>
      <c r="C34" s="199">
        <v>2800</v>
      </c>
    </row>
    <row r="35" spans="1:3" x14ac:dyDescent="0.2">
      <c r="A35" s="104" t="s">
        <v>562</v>
      </c>
      <c r="B35" s="104" t="s">
        <v>832</v>
      </c>
      <c r="C35" s="199">
        <v>2000</v>
      </c>
    </row>
    <row r="36" spans="1:3" x14ac:dyDescent="0.2">
      <c r="A36" s="104" t="s">
        <v>528</v>
      </c>
      <c r="B36" s="105" t="s">
        <v>551</v>
      </c>
      <c r="C36" s="199">
        <v>600</v>
      </c>
    </row>
    <row r="37" spans="1:3" x14ac:dyDescent="0.2">
      <c r="A37" s="104" t="s">
        <v>842</v>
      </c>
      <c r="B37" s="105" t="s">
        <v>843</v>
      </c>
      <c r="C37" s="199">
        <v>5000</v>
      </c>
    </row>
    <row r="38" spans="1:3" x14ac:dyDescent="0.2">
      <c r="A38" s="104" t="s">
        <v>846</v>
      </c>
      <c r="B38" s="105" t="s">
        <v>552</v>
      </c>
      <c r="C38" s="199">
        <v>2000</v>
      </c>
    </row>
    <row r="39" spans="1:3" x14ac:dyDescent="0.2">
      <c r="A39" s="125" t="s">
        <v>496</v>
      </c>
      <c r="B39" s="125" t="s">
        <v>851</v>
      </c>
      <c r="C39" s="199">
        <v>5000</v>
      </c>
    </row>
    <row r="40" spans="1:3" x14ac:dyDescent="0.2">
      <c r="A40" s="103" t="s">
        <v>511</v>
      </c>
      <c r="B40" s="103" t="s">
        <v>852</v>
      </c>
      <c r="C40" s="199">
        <v>15000</v>
      </c>
    </row>
    <row r="41" spans="1:3" x14ac:dyDescent="0.2">
      <c r="A41" s="104" t="s">
        <v>532</v>
      </c>
      <c r="B41" s="104" t="s">
        <v>849</v>
      </c>
      <c r="C41" s="199">
        <v>50000</v>
      </c>
    </row>
    <row r="42" spans="1:3" x14ac:dyDescent="0.2">
      <c r="A42" s="124" t="s">
        <v>494</v>
      </c>
      <c r="B42" s="124" t="s">
        <v>534</v>
      </c>
      <c r="C42" s="199">
        <v>3500</v>
      </c>
    </row>
    <row r="43" spans="1:3" x14ac:dyDescent="0.2">
      <c r="A43" s="104" t="s">
        <v>172</v>
      </c>
      <c r="B43" s="133" t="s">
        <v>850</v>
      </c>
      <c r="C43" s="199">
        <v>20000</v>
      </c>
    </row>
    <row r="44" spans="1:3" x14ac:dyDescent="0.2">
      <c r="A44" s="103" t="s">
        <v>519</v>
      </c>
      <c r="B44" s="129" t="s">
        <v>833</v>
      </c>
      <c r="C44" s="199">
        <f>12000+5000</f>
        <v>17000</v>
      </c>
    </row>
    <row r="45" spans="1:3" x14ac:dyDescent="0.2">
      <c r="A45" s="103" t="s">
        <v>515</v>
      </c>
      <c r="B45" s="103" t="s">
        <v>826</v>
      </c>
      <c r="C45" s="199">
        <v>5000</v>
      </c>
    </row>
    <row r="46" spans="1:3" x14ac:dyDescent="0.2">
      <c r="A46" s="104" t="s">
        <v>517</v>
      </c>
      <c r="B46" s="104" t="s">
        <v>830</v>
      </c>
      <c r="C46" s="199">
        <f>8000+2000</f>
        <v>10000</v>
      </c>
    </row>
    <row r="47" spans="1:3" x14ac:dyDescent="0.2">
      <c r="A47" s="104" t="s">
        <v>531</v>
      </c>
      <c r="B47" s="104" t="s">
        <v>848</v>
      </c>
      <c r="C47" s="199">
        <v>51484</v>
      </c>
    </row>
    <row r="48" spans="1:3" x14ac:dyDescent="0.2">
      <c r="A48" s="104" t="s">
        <v>837</v>
      </c>
      <c r="B48" s="104" t="s">
        <v>545</v>
      </c>
      <c r="C48" s="199">
        <v>5900</v>
      </c>
    </row>
    <row r="49" spans="1:3" x14ac:dyDescent="0.2">
      <c r="A49" s="103" t="s">
        <v>948</v>
      </c>
      <c r="B49" s="103" t="s">
        <v>827</v>
      </c>
      <c r="C49" s="199">
        <v>12000</v>
      </c>
    </row>
    <row r="50" spans="1:3" x14ac:dyDescent="0.2">
      <c r="A50" s="103" t="s">
        <v>58</v>
      </c>
      <c r="B50" s="124" t="s">
        <v>914</v>
      </c>
      <c r="C50" s="199">
        <f>15000+10000</f>
        <v>25000</v>
      </c>
    </row>
    <row r="51" spans="1:3" x14ac:dyDescent="0.2">
      <c r="A51" s="104" t="s">
        <v>520</v>
      </c>
      <c r="B51" s="104" t="s">
        <v>856</v>
      </c>
      <c r="C51" s="199">
        <v>2900</v>
      </c>
    </row>
    <row r="52" spans="1:3" x14ac:dyDescent="0.2">
      <c r="A52" s="104" t="s">
        <v>855</v>
      </c>
      <c r="B52" s="104" t="s">
        <v>544</v>
      </c>
      <c r="C52" s="199">
        <v>12000</v>
      </c>
    </row>
    <row r="53" spans="1:3" x14ac:dyDescent="0.2">
      <c r="A53" s="125" t="s">
        <v>558</v>
      </c>
      <c r="B53" s="125" t="s">
        <v>558</v>
      </c>
      <c r="C53" s="199">
        <v>25000</v>
      </c>
    </row>
    <row r="54" spans="1:3" x14ac:dyDescent="0.2">
      <c r="A54" s="103" t="s">
        <v>499</v>
      </c>
      <c r="B54" s="124" t="s">
        <v>816</v>
      </c>
      <c r="C54" s="199">
        <v>8000</v>
      </c>
    </row>
    <row r="55" spans="1:3" x14ac:dyDescent="0.2">
      <c r="A55" s="104" t="s">
        <v>516</v>
      </c>
      <c r="B55" s="104" t="s">
        <v>828</v>
      </c>
      <c r="C55" s="199">
        <v>12432.77</v>
      </c>
    </row>
    <row r="56" spans="1:3" x14ac:dyDescent="0.2">
      <c r="A56" s="104" t="s">
        <v>171</v>
      </c>
      <c r="B56" s="104" t="s">
        <v>546</v>
      </c>
      <c r="C56" s="199">
        <v>5000</v>
      </c>
    </row>
    <row r="57" spans="1:3" x14ac:dyDescent="0.2">
      <c r="A57" s="104" t="s">
        <v>83</v>
      </c>
      <c r="B57" s="104" t="s">
        <v>913</v>
      </c>
      <c r="C57" s="199">
        <f>3000+3000</f>
        <v>6000</v>
      </c>
    </row>
    <row r="58" spans="1:3" x14ac:dyDescent="0.2">
      <c r="A58" s="104" t="s">
        <v>506</v>
      </c>
      <c r="B58" s="103" t="s">
        <v>822</v>
      </c>
      <c r="C58" s="199">
        <v>5400</v>
      </c>
    </row>
    <row r="59" spans="1:3" x14ac:dyDescent="0.2">
      <c r="A59" s="124" t="s">
        <v>497</v>
      </c>
      <c r="B59" s="124" t="s">
        <v>537</v>
      </c>
      <c r="C59" s="199">
        <v>5000</v>
      </c>
    </row>
    <row r="60" spans="1:3" x14ac:dyDescent="0.2">
      <c r="A60" s="104" t="s">
        <v>526</v>
      </c>
      <c r="B60" s="104" t="s">
        <v>838</v>
      </c>
      <c r="C60" s="199">
        <v>3300</v>
      </c>
    </row>
    <row r="61" spans="1:3" x14ac:dyDescent="0.2">
      <c r="A61" s="124" t="s">
        <v>60</v>
      </c>
      <c r="B61" s="125" t="s">
        <v>906</v>
      </c>
      <c r="C61" s="199">
        <v>50000</v>
      </c>
    </row>
    <row r="62" spans="1:3" x14ac:dyDescent="0.2">
      <c r="A62" s="125" t="s">
        <v>560</v>
      </c>
      <c r="B62" s="125" t="s">
        <v>538</v>
      </c>
      <c r="C62" s="199">
        <f>9100</f>
        <v>9100</v>
      </c>
    </row>
    <row r="63" spans="1:3" x14ac:dyDescent="0.2">
      <c r="A63" s="103" t="s">
        <v>508</v>
      </c>
      <c r="B63" s="103" t="s">
        <v>824</v>
      </c>
      <c r="C63" s="199">
        <v>8600</v>
      </c>
    </row>
    <row r="64" spans="1:3" x14ac:dyDescent="0.2">
      <c r="A64" s="104" t="s">
        <v>840</v>
      </c>
      <c r="B64" s="105" t="s">
        <v>547</v>
      </c>
      <c r="C64" s="199">
        <v>3000</v>
      </c>
    </row>
    <row r="65" spans="1:3" x14ac:dyDescent="0.2">
      <c r="A65" s="103" t="s">
        <v>500</v>
      </c>
      <c r="B65" s="124" t="s">
        <v>817</v>
      </c>
      <c r="C65" s="199">
        <v>3400</v>
      </c>
    </row>
    <row r="66" spans="1:3" x14ac:dyDescent="0.2">
      <c r="A66" s="104" t="s">
        <v>59</v>
      </c>
      <c r="B66" s="104" t="s">
        <v>870</v>
      </c>
      <c r="C66" s="199">
        <v>25000</v>
      </c>
    </row>
    <row r="67" spans="1:3" x14ac:dyDescent="0.2">
      <c r="A67" s="103" t="s">
        <v>56</v>
      </c>
      <c r="B67" s="103" t="s">
        <v>912</v>
      </c>
      <c r="C67" s="199">
        <f>15000</f>
        <v>15000</v>
      </c>
    </row>
    <row r="68" spans="1:3" x14ac:dyDescent="0.2">
      <c r="A68" s="103" t="s">
        <v>56</v>
      </c>
      <c r="B68" s="103" t="s">
        <v>871</v>
      </c>
      <c r="C68" s="199">
        <f>20000+10000</f>
        <v>30000</v>
      </c>
    </row>
    <row r="69" spans="1:3" x14ac:dyDescent="0.2">
      <c r="A69" s="104" t="s">
        <v>498</v>
      </c>
      <c r="B69" s="124" t="s">
        <v>872</v>
      </c>
      <c r="C69" s="199">
        <v>3100</v>
      </c>
    </row>
    <row r="70" spans="1:3" x14ac:dyDescent="0.2">
      <c r="A70" s="124" t="s">
        <v>493</v>
      </c>
      <c r="B70" s="124" t="s">
        <v>815</v>
      </c>
      <c r="C70" s="199">
        <v>6700</v>
      </c>
    </row>
    <row r="71" spans="1:3" x14ac:dyDescent="0.2">
      <c r="A71" s="103" t="s">
        <v>514</v>
      </c>
      <c r="B71" s="103" t="s">
        <v>854</v>
      </c>
      <c r="C71" s="199">
        <v>3300</v>
      </c>
    </row>
    <row r="72" spans="1:3" x14ac:dyDescent="0.2">
      <c r="A72" s="103" t="s">
        <v>185</v>
      </c>
      <c r="B72" s="103" t="s">
        <v>821</v>
      </c>
      <c r="C72" s="199">
        <v>2400</v>
      </c>
    </row>
    <row r="73" spans="1:3" x14ac:dyDescent="0.2">
      <c r="A73" s="126" t="s">
        <v>568</v>
      </c>
      <c r="B73" s="131" t="s">
        <v>859</v>
      </c>
      <c r="C73" s="199">
        <v>2000</v>
      </c>
    </row>
    <row r="74" spans="1:3" x14ac:dyDescent="0.2">
      <c r="A74" s="104" t="s">
        <v>527</v>
      </c>
      <c r="B74" s="104" t="s">
        <v>549</v>
      </c>
      <c r="C74" s="199">
        <v>2500</v>
      </c>
    </row>
    <row r="75" spans="1:3" x14ac:dyDescent="0.2">
      <c r="A75" s="126" t="s">
        <v>527</v>
      </c>
      <c r="B75" s="131" t="s">
        <v>839</v>
      </c>
      <c r="C75" s="199">
        <v>3000</v>
      </c>
    </row>
    <row r="76" spans="1:3" x14ac:dyDescent="0.2">
      <c r="A76" s="104" t="s">
        <v>512</v>
      </c>
      <c r="B76" s="104" t="s">
        <v>542</v>
      </c>
      <c r="C76" s="199">
        <v>1700</v>
      </c>
    </row>
    <row r="77" spans="1:3" x14ac:dyDescent="0.2">
      <c r="A77" s="104" t="s">
        <v>564</v>
      </c>
      <c r="B77" s="130" t="s">
        <v>829</v>
      </c>
      <c r="C77" s="199">
        <v>5000</v>
      </c>
    </row>
    <row r="78" spans="1:3" x14ac:dyDescent="0.2">
      <c r="A78" s="104" t="s">
        <v>566</v>
      </c>
      <c r="B78" s="104" t="s">
        <v>911</v>
      </c>
      <c r="C78" s="199">
        <v>900</v>
      </c>
    </row>
    <row r="79" spans="1:3" x14ac:dyDescent="0.2">
      <c r="A79" s="126" t="s">
        <v>524</v>
      </c>
      <c r="B79" s="126" t="s">
        <v>835</v>
      </c>
      <c r="C79" s="199">
        <v>6750</v>
      </c>
    </row>
    <row r="80" spans="1:3" x14ac:dyDescent="0.2">
      <c r="A80" s="104" t="s">
        <v>509</v>
      </c>
      <c r="B80" s="104" t="s">
        <v>825</v>
      </c>
      <c r="C80" s="199">
        <v>10000</v>
      </c>
    </row>
    <row r="81" spans="1:3" x14ac:dyDescent="0.2">
      <c r="A81" s="104" t="s">
        <v>106</v>
      </c>
      <c r="B81" s="104" t="s">
        <v>820</v>
      </c>
      <c r="C81" s="199">
        <v>4900</v>
      </c>
    </row>
    <row r="82" spans="1:3" x14ac:dyDescent="0.2">
      <c r="A82" s="104" t="s">
        <v>504</v>
      </c>
      <c r="B82" s="125" t="s">
        <v>818</v>
      </c>
      <c r="C82" s="199">
        <f>10850+5000</f>
        <v>15850</v>
      </c>
    </row>
    <row r="83" spans="1:3" x14ac:dyDescent="0.2">
      <c r="A83" s="103" t="s">
        <v>255</v>
      </c>
      <c r="B83" s="124" t="s">
        <v>873</v>
      </c>
      <c r="C83" s="199">
        <v>17800</v>
      </c>
    </row>
    <row r="84" spans="1:3" x14ac:dyDescent="0.2">
      <c r="A84" s="132" t="s">
        <v>521</v>
      </c>
      <c r="B84" s="126" t="s">
        <v>857</v>
      </c>
      <c r="C84" s="199">
        <v>4000</v>
      </c>
    </row>
    <row r="85" spans="1:3" x14ac:dyDescent="0.2">
      <c r="A85" s="104" t="s">
        <v>567</v>
      </c>
      <c r="B85" s="105" t="s">
        <v>550</v>
      </c>
      <c r="C85" s="199">
        <v>5000</v>
      </c>
    </row>
    <row r="86" spans="1:3" x14ac:dyDescent="0.2">
      <c r="A86" s="104" t="s">
        <v>169</v>
      </c>
      <c r="B86" s="105" t="s">
        <v>847</v>
      </c>
      <c r="C86" s="199">
        <v>1500</v>
      </c>
    </row>
    <row r="87" spans="1:3" x14ac:dyDescent="0.2">
      <c r="A87" s="134" t="s">
        <v>563</v>
      </c>
      <c r="B87" s="127" t="s">
        <v>543</v>
      </c>
      <c r="C87" s="199">
        <v>3500</v>
      </c>
    </row>
    <row r="88" spans="1:3" x14ac:dyDescent="0.2">
      <c r="A88" s="102" t="s">
        <v>925</v>
      </c>
      <c r="B88" s="205" t="s">
        <v>535</v>
      </c>
      <c r="C88" s="199">
        <v>10000</v>
      </c>
    </row>
    <row r="89" spans="1:3" x14ac:dyDescent="0.2">
      <c r="A89" s="104" t="s">
        <v>507</v>
      </c>
      <c r="B89" s="104" t="s">
        <v>823</v>
      </c>
      <c r="C89" s="199">
        <f>20000+10000</f>
        <v>30000</v>
      </c>
    </row>
    <row r="90" spans="1:3" x14ac:dyDescent="0.2">
      <c r="A90" s="103" t="s">
        <v>170</v>
      </c>
      <c r="B90" s="103" t="s">
        <v>926</v>
      </c>
      <c r="C90" s="199">
        <v>2200</v>
      </c>
    </row>
    <row r="91" spans="1:3" ht="15.75" x14ac:dyDescent="0.2">
      <c r="A91" s="272"/>
      <c r="B91" s="273"/>
      <c r="C91" s="271">
        <f>SUM(C18:C90)</f>
        <v>743491.77</v>
      </c>
    </row>
    <row r="92" spans="1:3" ht="15.75" x14ac:dyDescent="0.2">
      <c r="A92" s="101"/>
      <c r="B92" s="101"/>
      <c r="C92" s="200"/>
    </row>
    <row r="93" spans="1:3" x14ac:dyDescent="0.2">
      <c r="A93" s="231" t="s">
        <v>861</v>
      </c>
      <c r="B93" s="232"/>
      <c r="C93" s="233"/>
    </row>
    <row r="94" spans="1:3" x14ac:dyDescent="0.2">
      <c r="A94" s="228" t="s">
        <v>5</v>
      </c>
      <c r="B94" s="258" t="s">
        <v>6</v>
      </c>
      <c r="C94" s="230" t="s">
        <v>2</v>
      </c>
    </row>
    <row r="95" spans="1:3" ht="30" x14ac:dyDescent="0.2">
      <c r="A95" s="104" t="s">
        <v>524</v>
      </c>
      <c r="B95" s="105" t="s">
        <v>557</v>
      </c>
      <c r="C95" s="274">
        <v>4500</v>
      </c>
    </row>
    <row r="96" spans="1:3" ht="15.75" x14ac:dyDescent="0.2">
      <c r="A96" s="272"/>
      <c r="B96" s="273"/>
      <c r="C96" s="271">
        <f>SUM(C95:C95)</f>
        <v>4500</v>
      </c>
    </row>
    <row r="98" spans="1:3" x14ac:dyDescent="0.2">
      <c r="A98" s="231" t="s">
        <v>862</v>
      </c>
      <c r="B98" s="232"/>
      <c r="C98" s="233"/>
    </row>
    <row r="99" spans="1:3" x14ac:dyDescent="0.2">
      <c r="A99" s="228" t="s">
        <v>5</v>
      </c>
      <c r="B99" s="258" t="s">
        <v>6</v>
      </c>
      <c r="C99" s="230" t="s">
        <v>2</v>
      </c>
    </row>
    <row r="100" spans="1:3" x14ac:dyDescent="0.2">
      <c r="A100" s="104" t="s">
        <v>565</v>
      </c>
      <c r="B100" s="104" t="s">
        <v>866</v>
      </c>
      <c r="C100" s="199">
        <v>2100</v>
      </c>
    </row>
    <row r="101" spans="1:3" x14ac:dyDescent="0.2">
      <c r="A101" s="103" t="s">
        <v>501</v>
      </c>
      <c r="B101" s="124" t="s">
        <v>864</v>
      </c>
      <c r="C101" s="199">
        <v>3000</v>
      </c>
    </row>
    <row r="102" spans="1:3" x14ac:dyDescent="0.2">
      <c r="A102" s="103" t="s">
        <v>503</v>
      </c>
      <c r="B102" s="124" t="s">
        <v>865</v>
      </c>
      <c r="C102" s="199">
        <v>2100</v>
      </c>
    </row>
    <row r="103" spans="1:3" x14ac:dyDescent="0.2">
      <c r="A103" s="125" t="s">
        <v>559</v>
      </c>
      <c r="B103" s="128" t="s">
        <v>863</v>
      </c>
      <c r="C103" s="199">
        <v>2000</v>
      </c>
    </row>
    <row r="104" spans="1:3" ht="15.75" x14ac:dyDescent="0.2">
      <c r="A104" s="99"/>
      <c r="B104" s="100"/>
      <c r="C104" s="197">
        <f>SUM(C100:C103)</f>
        <v>9200</v>
      </c>
    </row>
    <row r="105" spans="1:3" x14ac:dyDescent="0.2">
      <c r="A105" s="101"/>
      <c r="B105" s="101"/>
      <c r="C105" s="201"/>
    </row>
    <row r="106" spans="1:3" x14ac:dyDescent="0.2">
      <c r="A106" s="231" t="s">
        <v>867</v>
      </c>
      <c r="B106" s="232"/>
      <c r="C106" s="233"/>
    </row>
    <row r="107" spans="1:3" x14ac:dyDescent="0.2">
      <c r="A107" s="228" t="s">
        <v>5</v>
      </c>
      <c r="B107" s="258" t="s">
        <v>6</v>
      </c>
      <c r="C107" s="230" t="s">
        <v>2</v>
      </c>
    </row>
    <row r="108" spans="1:3" ht="28.5" customHeight="1" x14ac:dyDescent="0.2">
      <c r="A108" s="103" t="s">
        <v>502</v>
      </c>
      <c r="B108" s="124" t="s">
        <v>539</v>
      </c>
      <c r="C108" s="199">
        <v>4600</v>
      </c>
    </row>
    <row r="109" spans="1:3" ht="45" x14ac:dyDescent="0.2">
      <c r="A109" s="103" t="s">
        <v>513</v>
      </c>
      <c r="B109" s="103" t="s">
        <v>869</v>
      </c>
      <c r="C109" s="199">
        <v>3300</v>
      </c>
    </row>
    <row r="110" spans="1:3" ht="30" x14ac:dyDescent="0.2">
      <c r="A110" s="104" t="s">
        <v>569</v>
      </c>
      <c r="B110" s="105" t="s">
        <v>554</v>
      </c>
      <c r="C110" s="199">
        <v>4672.8999999999996</v>
      </c>
    </row>
    <row r="111" spans="1:3" ht="45" x14ac:dyDescent="0.2">
      <c r="A111" s="104" t="s">
        <v>103</v>
      </c>
      <c r="B111" s="104" t="s">
        <v>868</v>
      </c>
      <c r="C111" s="199">
        <v>12300</v>
      </c>
    </row>
    <row r="112" spans="1:3" ht="15.75" x14ac:dyDescent="0.2">
      <c r="A112" s="101"/>
      <c r="B112" s="101"/>
      <c r="C112" s="202">
        <f>SUM(C108:C111)</f>
        <v>24872.9</v>
      </c>
    </row>
    <row r="113" spans="1:6" ht="15.75" x14ac:dyDescent="0.2">
      <c r="A113" s="101"/>
      <c r="B113" s="101"/>
      <c r="C113" s="200"/>
    </row>
    <row r="114" spans="1:6" x14ac:dyDescent="0.2">
      <c r="A114" s="231" t="s">
        <v>922</v>
      </c>
      <c r="B114" s="232"/>
      <c r="C114" s="233"/>
    </row>
    <row r="115" spans="1:6" x14ac:dyDescent="0.2">
      <c r="A115" s="228" t="s">
        <v>5</v>
      </c>
      <c r="B115" s="258" t="s">
        <v>6</v>
      </c>
      <c r="C115" s="230" t="s">
        <v>2</v>
      </c>
    </row>
    <row r="116" spans="1:6" ht="30" x14ac:dyDescent="0.2">
      <c r="A116" s="102" t="s">
        <v>876</v>
      </c>
      <c r="B116" s="124" t="s">
        <v>904</v>
      </c>
      <c r="C116" s="199">
        <v>50000</v>
      </c>
    </row>
    <row r="117" spans="1:6" ht="15.75" x14ac:dyDescent="0.2">
      <c r="A117" s="101"/>
      <c r="B117" s="101"/>
      <c r="C117" s="202">
        <f>SUM(C116)</f>
        <v>50000</v>
      </c>
    </row>
    <row r="118" spans="1:6" ht="15.75" x14ac:dyDescent="0.2">
      <c r="A118" s="101"/>
      <c r="B118" s="101"/>
      <c r="C118" s="200"/>
    </row>
    <row r="120" spans="1:6" x14ac:dyDescent="0.2">
      <c r="B120" s="276" t="s">
        <v>14</v>
      </c>
      <c r="C120" s="277">
        <f>C117+C112+C104+C96+C91</f>
        <v>832064.67</v>
      </c>
    </row>
    <row r="121" spans="1:6" x14ac:dyDescent="0.2">
      <c r="B121" s="203"/>
      <c r="C121" s="204"/>
    </row>
    <row r="122" spans="1:6" ht="21" customHeight="1" x14ac:dyDescent="0.2">
      <c r="B122" s="250" t="s">
        <v>938</v>
      </c>
      <c r="C122" s="275">
        <f>C120+C14</f>
        <v>2180164.67</v>
      </c>
    </row>
    <row r="124" spans="1:6" x14ac:dyDescent="0.2">
      <c r="A124" s="206"/>
      <c r="B124" s="67"/>
      <c r="D124" s="67"/>
      <c r="F124" s="67"/>
    </row>
    <row r="125" spans="1:6" x14ac:dyDescent="0.2">
      <c r="A125" s="206"/>
      <c r="B125" s="67"/>
    </row>
    <row r="126" spans="1:6" x14ac:dyDescent="0.2">
      <c r="A126" s="207"/>
      <c r="B126" s="67"/>
    </row>
  </sheetData>
  <sheetProtection selectLockedCells="1" selectUnlockedCells="1"/>
  <protectedRanges>
    <protectedRange sqref="A61" name="Bereich1_1_1"/>
    <protectedRange sqref="C74 C78:C79 C83" name="Bereich1_1_1_1_1"/>
  </protectedRanges>
  <sortState ref="A5:C14">
    <sortCondition ref="A5:A14"/>
  </sortState>
  <dataValidations count="1">
    <dataValidation type="list" allowBlank="1" showInputMessage="1" showErrorMessage="1" sqref="A61">
      <formula1>"Festbetrag,Fehlbedarf,Anteilsfin.,Kostenart"</formula1>
    </dataValidation>
  </dataValidations>
  <hyperlinks>
    <hyperlink ref="B58" r:id="rId1" display="CultConcerts@Urbania"/>
  </hyperlinks>
  <pageMargins left="0.7" right="0.7" top="0.78740157499999996" bottom="0.78740157499999996" header="0.3" footer="0.3"/>
  <pageSetup paperSize="9" scale="7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165"/>
  <sheetViews>
    <sheetView zoomScale="115" zoomScaleNormal="115" workbookViewId="0">
      <selection activeCell="B119" sqref="B119"/>
    </sheetView>
  </sheetViews>
  <sheetFormatPr baseColWidth="10" defaultRowHeight="14.25" x14ac:dyDescent="0.2"/>
  <cols>
    <col min="1" max="1" width="37.7109375" style="34" customWidth="1"/>
    <col min="2" max="2" width="47.42578125" style="1" customWidth="1"/>
    <col min="3" max="3" width="28.28515625" style="2" customWidth="1"/>
    <col min="4" max="6" width="13.42578125" style="3" bestFit="1" customWidth="1"/>
    <col min="7" max="16384" width="11.42578125" style="3"/>
  </cols>
  <sheetData>
    <row r="1" spans="1:5" ht="15.75" x14ac:dyDescent="0.2">
      <c r="A1" s="256" t="s">
        <v>940</v>
      </c>
    </row>
    <row r="3" spans="1:5" ht="15" x14ac:dyDescent="0.2">
      <c r="A3" s="231" t="s">
        <v>0</v>
      </c>
      <c r="B3" s="232"/>
      <c r="C3" s="233"/>
    </row>
    <row r="4" spans="1:5" ht="30.75" customHeight="1" x14ac:dyDescent="0.25">
      <c r="A4" s="228" t="s">
        <v>1</v>
      </c>
      <c r="B4" s="229" t="s">
        <v>931</v>
      </c>
      <c r="C4" s="230" t="s">
        <v>2</v>
      </c>
      <c r="E4" s="108"/>
    </row>
    <row r="5" spans="1:5" ht="25.5" customHeight="1" x14ac:dyDescent="0.2">
      <c r="A5" s="42" t="s">
        <v>26</v>
      </c>
      <c r="B5" s="57">
        <v>50000</v>
      </c>
      <c r="C5" s="57">
        <v>210000</v>
      </c>
      <c r="E5" s="208"/>
    </row>
    <row r="6" spans="1:5" ht="27.75" customHeight="1" x14ac:dyDescent="0.2">
      <c r="A6" s="44" t="s">
        <v>148</v>
      </c>
      <c r="B6" s="94"/>
      <c r="C6" s="57">
        <v>30000</v>
      </c>
    </row>
    <row r="7" spans="1:5" ht="27.75" customHeight="1" x14ac:dyDescent="0.2">
      <c r="A7" s="44" t="s">
        <v>27</v>
      </c>
      <c r="B7" s="32"/>
      <c r="C7" s="57">
        <v>40000</v>
      </c>
    </row>
    <row r="8" spans="1:5" ht="30" customHeight="1" x14ac:dyDescent="0.2">
      <c r="A8" s="257"/>
      <c r="B8" s="244"/>
      <c r="C8" s="236">
        <f>SUM(C5:C7)</f>
        <v>280000</v>
      </c>
    </row>
    <row r="9" spans="1:5" ht="15" x14ac:dyDescent="0.25">
      <c r="A9" s="36"/>
      <c r="B9" s="3"/>
      <c r="C9" s="33"/>
    </row>
    <row r="10" spans="1:5" ht="25.5" customHeight="1" x14ac:dyDescent="0.2">
      <c r="A10" s="231" t="s">
        <v>888</v>
      </c>
      <c r="B10" s="232"/>
      <c r="C10" s="233"/>
    </row>
    <row r="11" spans="1:5" ht="30" customHeight="1" x14ac:dyDescent="0.4">
      <c r="A11" s="228" t="s">
        <v>5</v>
      </c>
      <c r="B11" s="258" t="s">
        <v>6</v>
      </c>
      <c r="C11" s="230" t="s">
        <v>2</v>
      </c>
      <c r="E11" s="109"/>
    </row>
    <row r="12" spans="1:5" ht="30" customHeight="1" x14ac:dyDescent="0.2">
      <c r="A12" s="174" t="s">
        <v>311</v>
      </c>
      <c r="B12" s="117" t="s">
        <v>336</v>
      </c>
      <c r="C12" s="57">
        <v>3000</v>
      </c>
    </row>
    <row r="13" spans="1:5" ht="30" customHeight="1" x14ac:dyDescent="0.2">
      <c r="A13" s="174" t="s">
        <v>429</v>
      </c>
      <c r="B13" s="117" t="s">
        <v>358</v>
      </c>
      <c r="C13" s="57">
        <v>500</v>
      </c>
    </row>
    <row r="14" spans="1:5" ht="30" customHeight="1" x14ac:dyDescent="0.2">
      <c r="A14" s="174" t="s">
        <v>429</v>
      </c>
      <c r="B14" s="117" t="s">
        <v>350</v>
      </c>
      <c r="C14" s="57">
        <v>4000</v>
      </c>
    </row>
    <row r="15" spans="1:5" ht="30" customHeight="1" x14ac:dyDescent="0.2">
      <c r="A15" s="174" t="s">
        <v>880</v>
      </c>
      <c r="B15" s="117" t="s">
        <v>340</v>
      </c>
      <c r="C15" s="57">
        <v>4000</v>
      </c>
    </row>
    <row r="16" spans="1:5" ht="30" customHeight="1" x14ac:dyDescent="0.2">
      <c r="A16" s="174" t="s">
        <v>881</v>
      </c>
      <c r="B16" s="117" t="s">
        <v>364</v>
      </c>
      <c r="C16" s="57">
        <v>3000</v>
      </c>
    </row>
    <row r="17" spans="1:6" ht="30" customHeight="1" x14ac:dyDescent="0.2">
      <c r="A17" s="174" t="s">
        <v>26</v>
      </c>
      <c r="B17" s="117" t="s">
        <v>341</v>
      </c>
      <c r="C17" s="57">
        <v>15000</v>
      </c>
    </row>
    <row r="18" spans="1:6" ht="30" customHeight="1" x14ac:dyDescent="0.2">
      <c r="A18" s="174" t="s">
        <v>28</v>
      </c>
      <c r="B18" s="117" t="s">
        <v>342</v>
      </c>
      <c r="C18" s="57">
        <v>2000</v>
      </c>
    </row>
    <row r="19" spans="1:6" ht="30" customHeight="1" x14ac:dyDescent="0.2">
      <c r="A19" s="174" t="s">
        <v>313</v>
      </c>
      <c r="B19" s="117" t="s">
        <v>343</v>
      </c>
      <c r="C19" s="57">
        <v>2000</v>
      </c>
    </row>
    <row r="20" spans="1:6" ht="30" customHeight="1" x14ac:dyDescent="0.2">
      <c r="A20" s="174" t="s">
        <v>29</v>
      </c>
      <c r="B20" s="117" t="s">
        <v>366</v>
      </c>
      <c r="C20" s="57">
        <v>3500</v>
      </c>
    </row>
    <row r="21" spans="1:6" ht="30" customHeight="1" x14ac:dyDescent="0.2">
      <c r="A21" s="174" t="s">
        <v>941</v>
      </c>
      <c r="B21" s="117" t="s">
        <v>338</v>
      </c>
      <c r="C21" s="57">
        <v>1500</v>
      </c>
      <c r="D21" s="183"/>
      <c r="E21" s="183"/>
    </row>
    <row r="22" spans="1:6" ht="30" customHeight="1" x14ac:dyDescent="0.2">
      <c r="A22" s="174" t="s">
        <v>320</v>
      </c>
      <c r="B22" s="117" t="s">
        <v>942</v>
      </c>
      <c r="C22" s="57">
        <v>4000</v>
      </c>
    </row>
    <row r="23" spans="1:6" ht="30" customHeight="1" x14ac:dyDescent="0.2">
      <c r="A23" s="174" t="s">
        <v>325</v>
      </c>
      <c r="B23" s="117" t="s">
        <v>943</v>
      </c>
      <c r="C23" s="57">
        <v>3000</v>
      </c>
      <c r="D23" s="183"/>
      <c r="E23" s="183"/>
    </row>
    <row r="24" spans="1:6" ht="30" customHeight="1" x14ac:dyDescent="0.2">
      <c r="A24" s="174" t="s">
        <v>307</v>
      </c>
      <c r="B24" s="117" t="s">
        <v>331</v>
      </c>
      <c r="C24" s="57">
        <v>3500</v>
      </c>
      <c r="E24" s="151"/>
    </row>
    <row r="25" spans="1:6" ht="30" customHeight="1" x14ac:dyDescent="0.2">
      <c r="A25" s="174" t="s">
        <v>330</v>
      </c>
      <c r="B25" s="117" t="s">
        <v>371</v>
      </c>
      <c r="C25" s="57">
        <v>1000</v>
      </c>
    </row>
    <row r="26" spans="1:6" ht="30" customHeight="1" x14ac:dyDescent="0.2">
      <c r="A26" s="174" t="s">
        <v>431</v>
      </c>
      <c r="B26" s="117" t="s">
        <v>355</v>
      </c>
      <c r="C26" s="57">
        <v>1500</v>
      </c>
    </row>
    <row r="27" spans="1:6" ht="42" customHeight="1" x14ac:dyDescent="0.2">
      <c r="A27" s="174" t="s">
        <v>326</v>
      </c>
      <c r="B27" s="117" t="s">
        <v>367</v>
      </c>
      <c r="C27" s="57">
        <v>3000</v>
      </c>
      <c r="D27" s="183"/>
      <c r="E27" s="183"/>
      <c r="F27" s="151"/>
    </row>
    <row r="28" spans="1:6" ht="30" customHeight="1" x14ac:dyDescent="0.2">
      <c r="A28" s="174" t="s">
        <v>30</v>
      </c>
      <c r="B28" s="117" t="s">
        <v>347</v>
      </c>
      <c r="C28" s="57">
        <v>3000</v>
      </c>
    </row>
    <row r="29" spans="1:6" ht="30" customHeight="1" x14ac:dyDescent="0.2">
      <c r="A29" s="174" t="s">
        <v>31</v>
      </c>
      <c r="B29" s="117" t="s">
        <v>348</v>
      </c>
      <c r="C29" s="57">
        <v>6000</v>
      </c>
    </row>
    <row r="30" spans="1:6" ht="30" customHeight="1" x14ac:dyDescent="0.2">
      <c r="A30" s="174" t="s">
        <v>32</v>
      </c>
      <c r="B30" s="117" t="s">
        <v>363</v>
      </c>
      <c r="C30" s="57">
        <v>3000</v>
      </c>
    </row>
    <row r="31" spans="1:6" ht="30" customHeight="1" x14ac:dyDescent="0.2">
      <c r="A31" s="174" t="s">
        <v>32</v>
      </c>
      <c r="B31" s="117" t="s">
        <v>349</v>
      </c>
      <c r="C31" s="57">
        <v>9000</v>
      </c>
    </row>
    <row r="32" spans="1:6" ht="30" customHeight="1" x14ac:dyDescent="0.2">
      <c r="A32" s="174" t="s">
        <v>318</v>
      </c>
      <c r="B32" s="117" t="s">
        <v>149</v>
      </c>
      <c r="C32" s="57">
        <v>1500</v>
      </c>
    </row>
    <row r="33" spans="1:6" ht="30" customHeight="1" x14ac:dyDescent="0.2">
      <c r="A33" s="174" t="s">
        <v>321</v>
      </c>
      <c r="B33" s="117" t="s">
        <v>362</v>
      </c>
      <c r="C33" s="57">
        <v>3000</v>
      </c>
    </row>
    <row r="34" spans="1:6" ht="30" customHeight="1" x14ac:dyDescent="0.2">
      <c r="A34" s="174" t="s">
        <v>315</v>
      </c>
      <c r="B34" s="117" t="s">
        <v>351</v>
      </c>
      <c r="C34" s="57">
        <v>5000</v>
      </c>
    </row>
    <row r="35" spans="1:6" ht="30" customHeight="1" x14ac:dyDescent="0.2">
      <c r="A35" s="174" t="s">
        <v>33</v>
      </c>
      <c r="B35" s="117" t="s">
        <v>369</v>
      </c>
      <c r="C35" s="57">
        <v>7000</v>
      </c>
    </row>
    <row r="36" spans="1:6" ht="30" customHeight="1" x14ac:dyDescent="0.2">
      <c r="A36" s="174" t="s">
        <v>322</v>
      </c>
      <c r="B36" s="117" t="s">
        <v>36</v>
      </c>
      <c r="C36" s="57">
        <v>6500</v>
      </c>
    </row>
    <row r="37" spans="1:6" ht="30" customHeight="1" x14ac:dyDescent="0.2">
      <c r="A37" s="174" t="s">
        <v>312</v>
      </c>
      <c r="B37" s="117" t="s">
        <v>339</v>
      </c>
      <c r="C37" s="57">
        <v>5000</v>
      </c>
    </row>
    <row r="38" spans="1:6" ht="30" customHeight="1" x14ac:dyDescent="0.2">
      <c r="A38" s="174" t="s">
        <v>312</v>
      </c>
      <c r="B38" s="117" t="s">
        <v>346</v>
      </c>
      <c r="C38" s="57">
        <v>32000</v>
      </c>
    </row>
    <row r="39" spans="1:6" ht="30" customHeight="1" x14ac:dyDescent="0.2">
      <c r="A39" s="174" t="s">
        <v>308</v>
      </c>
      <c r="B39" s="117" t="s">
        <v>333</v>
      </c>
      <c r="C39" s="57">
        <v>9000</v>
      </c>
    </row>
    <row r="40" spans="1:6" ht="30" customHeight="1" x14ac:dyDescent="0.2">
      <c r="A40" s="174" t="s">
        <v>430</v>
      </c>
      <c r="B40" s="117" t="s">
        <v>353</v>
      </c>
      <c r="C40" s="57">
        <v>2500</v>
      </c>
    </row>
    <row r="41" spans="1:6" ht="30" customHeight="1" x14ac:dyDescent="0.2">
      <c r="A41" s="174" t="s">
        <v>150</v>
      </c>
      <c r="B41" s="117" t="s">
        <v>359</v>
      </c>
      <c r="C41" s="57">
        <v>2500</v>
      </c>
    </row>
    <row r="42" spans="1:6" ht="30" customHeight="1" x14ac:dyDescent="0.2">
      <c r="A42" s="174" t="s">
        <v>319</v>
      </c>
      <c r="B42" s="117" t="s">
        <v>357</v>
      </c>
      <c r="C42" s="57">
        <v>2985</v>
      </c>
    </row>
    <row r="43" spans="1:6" ht="30" customHeight="1" x14ac:dyDescent="0.2">
      <c r="A43" s="174" t="s">
        <v>328</v>
      </c>
      <c r="B43" s="117" t="s">
        <v>107</v>
      </c>
      <c r="C43" s="57">
        <v>2000</v>
      </c>
    </row>
    <row r="44" spans="1:6" ht="30" customHeight="1" x14ac:dyDescent="0.2">
      <c r="A44" s="174" t="s">
        <v>151</v>
      </c>
      <c r="B44" s="117" t="s">
        <v>354</v>
      </c>
      <c r="C44" s="57">
        <v>3500</v>
      </c>
    </row>
    <row r="45" spans="1:6" ht="30" customHeight="1" x14ac:dyDescent="0.2">
      <c r="A45" s="174" t="s">
        <v>314</v>
      </c>
      <c r="B45" s="117" t="s">
        <v>344</v>
      </c>
      <c r="C45" s="57">
        <v>6000</v>
      </c>
    </row>
    <row r="46" spans="1:6" ht="30" customHeight="1" x14ac:dyDescent="0.2">
      <c r="A46" s="174" t="s">
        <v>324</v>
      </c>
      <c r="B46" s="117" t="s">
        <v>365</v>
      </c>
      <c r="C46" s="57">
        <v>1500</v>
      </c>
    </row>
    <row r="47" spans="1:6" ht="30" customHeight="1" x14ac:dyDescent="0.2">
      <c r="A47" s="174" t="s">
        <v>108</v>
      </c>
      <c r="B47" s="117" t="s">
        <v>35</v>
      </c>
      <c r="C47" s="57">
        <v>1844</v>
      </c>
      <c r="D47" s="183"/>
      <c r="E47" s="183"/>
      <c r="F47" s="151"/>
    </row>
    <row r="48" spans="1:6" ht="30" customHeight="1" x14ac:dyDescent="0.2">
      <c r="A48" s="174" t="s">
        <v>310</v>
      </c>
      <c r="B48" s="117" t="s">
        <v>335</v>
      </c>
      <c r="C48" s="214">
        <v>3000</v>
      </c>
    </row>
    <row r="49" spans="1:8" ht="30" customHeight="1" x14ac:dyDescent="0.2">
      <c r="A49" s="174" t="s">
        <v>27</v>
      </c>
      <c r="B49" s="117" t="s">
        <v>356</v>
      </c>
      <c r="C49" s="57">
        <v>5000</v>
      </c>
    </row>
    <row r="50" spans="1:8" ht="30" customHeight="1" x14ac:dyDescent="0.2">
      <c r="A50" s="174" t="s">
        <v>37</v>
      </c>
      <c r="B50" s="117" t="s">
        <v>360</v>
      </c>
      <c r="C50" s="57">
        <v>5000</v>
      </c>
    </row>
    <row r="51" spans="1:8" ht="30" customHeight="1" x14ac:dyDescent="0.2">
      <c r="A51" s="174" t="s">
        <v>317</v>
      </c>
      <c r="B51" s="117" t="s">
        <v>882</v>
      </c>
      <c r="C51" s="57">
        <v>2000</v>
      </c>
    </row>
    <row r="52" spans="1:8" ht="30" customHeight="1" x14ac:dyDescent="0.2">
      <c r="A52" s="174" t="s">
        <v>432</v>
      </c>
      <c r="B52" s="117" t="s">
        <v>361</v>
      </c>
      <c r="C52" s="57">
        <v>1000</v>
      </c>
    </row>
    <row r="53" spans="1:8" ht="30" customHeight="1" x14ac:dyDescent="0.2">
      <c r="A53" s="174" t="s">
        <v>316</v>
      </c>
      <c r="B53" s="117" t="s">
        <v>352</v>
      </c>
      <c r="C53" s="57">
        <v>4000</v>
      </c>
    </row>
    <row r="54" spans="1:8" ht="30" customHeight="1" x14ac:dyDescent="0.2">
      <c r="A54" s="174" t="s">
        <v>329</v>
      </c>
      <c r="B54" s="117" t="s">
        <v>370</v>
      </c>
      <c r="C54" s="57">
        <v>2000</v>
      </c>
    </row>
    <row r="55" spans="1:8" ht="30" customHeight="1" x14ac:dyDescent="0.2">
      <c r="A55" s="174" t="s">
        <v>879</v>
      </c>
      <c r="B55" s="117" t="s">
        <v>345</v>
      </c>
      <c r="C55" s="57">
        <v>1500</v>
      </c>
    </row>
    <row r="56" spans="1:8" ht="30" customHeight="1" x14ac:dyDescent="0.2">
      <c r="A56" s="174" t="s">
        <v>427</v>
      </c>
      <c r="B56" s="117" t="s">
        <v>332</v>
      </c>
      <c r="C56" s="57">
        <v>2966</v>
      </c>
      <c r="E56" s="151"/>
    </row>
    <row r="57" spans="1:8" ht="30" customHeight="1" x14ac:dyDescent="0.2">
      <c r="A57" s="174" t="s">
        <v>327</v>
      </c>
      <c r="B57" s="117" t="s">
        <v>368</v>
      </c>
      <c r="C57" s="57">
        <v>2500</v>
      </c>
    </row>
    <row r="58" spans="1:8" ht="30" customHeight="1" x14ac:dyDescent="0.2">
      <c r="A58" s="174" t="s">
        <v>428</v>
      </c>
      <c r="B58" s="117" t="s">
        <v>337</v>
      </c>
      <c r="C58" s="57">
        <v>1200</v>
      </c>
      <c r="H58" s="3" t="s">
        <v>258</v>
      </c>
    </row>
    <row r="59" spans="1:8" ht="30" customHeight="1" x14ac:dyDescent="0.2">
      <c r="A59" s="174" t="s">
        <v>309</v>
      </c>
      <c r="B59" s="117" t="s">
        <v>334</v>
      </c>
      <c r="C59" s="57">
        <v>2500</v>
      </c>
    </row>
    <row r="60" spans="1:8" ht="30" customHeight="1" x14ac:dyDescent="0.2">
      <c r="A60" s="174" t="s">
        <v>323</v>
      </c>
      <c r="B60" s="117" t="s">
        <v>152</v>
      </c>
      <c r="C60" s="57">
        <v>3175</v>
      </c>
    </row>
    <row r="61" spans="1:8" ht="30" customHeight="1" x14ac:dyDescent="0.2">
      <c r="A61" s="259"/>
      <c r="B61" s="244"/>
      <c r="C61" s="236">
        <f>SUM(C12:C60)</f>
        <v>203170</v>
      </c>
    </row>
    <row r="62" spans="1:8" ht="30" customHeight="1" x14ac:dyDescent="0.2">
      <c r="A62" s="3"/>
      <c r="B62" s="3"/>
      <c r="C62" s="35"/>
    </row>
    <row r="63" spans="1:8" ht="30" customHeight="1" x14ac:dyDescent="0.2">
      <c r="A63" s="231" t="s">
        <v>38</v>
      </c>
      <c r="B63" s="232"/>
      <c r="C63" s="233"/>
    </row>
    <row r="64" spans="1:8" ht="30" customHeight="1" x14ac:dyDescent="0.4">
      <c r="A64" s="228" t="s">
        <v>5</v>
      </c>
      <c r="B64" s="258" t="s">
        <v>6</v>
      </c>
      <c r="C64" s="230" t="s">
        <v>2</v>
      </c>
      <c r="E64" s="109"/>
    </row>
    <row r="65" spans="1:5" ht="30" customHeight="1" x14ac:dyDescent="0.2">
      <c r="A65" s="118" t="s">
        <v>312</v>
      </c>
      <c r="B65" s="49" t="s">
        <v>883</v>
      </c>
      <c r="C65" s="57">
        <v>3500</v>
      </c>
    </row>
    <row r="66" spans="1:5" ht="30" customHeight="1" x14ac:dyDescent="0.2">
      <c r="A66" s="44" t="s">
        <v>374</v>
      </c>
      <c r="B66" s="48" t="s">
        <v>375</v>
      </c>
      <c r="C66" s="57">
        <v>1500</v>
      </c>
    </row>
    <row r="67" spans="1:5" ht="30" customHeight="1" x14ac:dyDescent="0.2">
      <c r="A67" s="44" t="s">
        <v>372</v>
      </c>
      <c r="B67" s="48" t="s">
        <v>376</v>
      </c>
      <c r="C67" s="57">
        <v>10000</v>
      </c>
    </row>
    <row r="68" spans="1:5" ht="30" customHeight="1" x14ac:dyDescent="0.2">
      <c r="A68" s="44" t="s">
        <v>373</v>
      </c>
      <c r="B68" s="48" t="s">
        <v>377</v>
      </c>
      <c r="C68" s="57">
        <v>1000</v>
      </c>
    </row>
    <row r="69" spans="1:5" ht="30" customHeight="1" x14ac:dyDescent="0.2">
      <c r="A69" s="260"/>
      <c r="B69" s="261"/>
      <c r="C69" s="236">
        <f>SUM(C65:C68)</f>
        <v>16000</v>
      </c>
    </row>
    <row r="70" spans="1:5" ht="30" customHeight="1" x14ac:dyDescent="0.2">
      <c r="A70" s="89"/>
      <c r="B70" s="95"/>
      <c r="C70" s="96"/>
    </row>
    <row r="71" spans="1:5" ht="30" customHeight="1" x14ac:dyDescent="0.2">
      <c r="A71" s="231" t="s">
        <v>39</v>
      </c>
      <c r="B71" s="232"/>
      <c r="C71" s="233"/>
    </row>
    <row r="72" spans="1:5" ht="30" customHeight="1" x14ac:dyDescent="0.4">
      <c r="A72" s="228" t="s">
        <v>5</v>
      </c>
      <c r="B72" s="258" t="s">
        <v>6</v>
      </c>
      <c r="C72" s="230" t="s">
        <v>2</v>
      </c>
      <c r="E72" s="109"/>
    </row>
    <row r="73" spans="1:5" ht="30" customHeight="1" x14ac:dyDescent="0.2">
      <c r="A73" s="112" t="s">
        <v>385</v>
      </c>
      <c r="B73" s="112" t="s">
        <v>407</v>
      </c>
      <c r="C73" s="57">
        <v>2500</v>
      </c>
    </row>
    <row r="74" spans="1:5" ht="30" customHeight="1" x14ac:dyDescent="0.2">
      <c r="A74" s="112" t="s">
        <v>381</v>
      </c>
      <c r="B74" s="112" t="s">
        <v>403</v>
      </c>
      <c r="C74" s="57">
        <v>3000</v>
      </c>
    </row>
    <row r="75" spans="1:5" ht="30" customHeight="1" x14ac:dyDescent="0.2">
      <c r="A75" s="209" t="s">
        <v>396</v>
      </c>
      <c r="B75" s="112" t="s">
        <v>418</v>
      </c>
      <c r="C75" s="57">
        <v>3000</v>
      </c>
    </row>
    <row r="76" spans="1:5" ht="30" customHeight="1" x14ac:dyDescent="0.2">
      <c r="A76" s="112" t="s">
        <v>386</v>
      </c>
      <c r="B76" s="112" t="s">
        <v>408</v>
      </c>
      <c r="C76" s="57">
        <v>2000</v>
      </c>
    </row>
    <row r="77" spans="1:5" ht="30" customHeight="1" x14ac:dyDescent="0.2">
      <c r="A77" s="112" t="s">
        <v>884</v>
      </c>
      <c r="B77" s="112" t="s">
        <v>426</v>
      </c>
      <c r="C77" s="57">
        <v>3000</v>
      </c>
      <c r="D77" s="151"/>
    </row>
    <row r="78" spans="1:5" ht="30" customHeight="1" x14ac:dyDescent="0.2">
      <c r="A78" s="209" t="s">
        <v>378</v>
      </c>
      <c r="B78" s="112" t="s">
        <v>399</v>
      </c>
      <c r="C78" s="57">
        <v>2000</v>
      </c>
    </row>
    <row r="79" spans="1:5" ht="30" customHeight="1" x14ac:dyDescent="0.2">
      <c r="A79" s="210" t="s">
        <v>398</v>
      </c>
      <c r="B79" s="211" t="s">
        <v>420</v>
      </c>
      <c r="C79" s="57">
        <v>3000</v>
      </c>
    </row>
    <row r="80" spans="1:5" ht="30" customHeight="1" x14ac:dyDescent="0.2">
      <c r="A80" s="112" t="s">
        <v>390</v>
      </c>
      <c r="B80" s="112" t="s">
        <v>412</v>
      </c>
      <c r="C80" s="57">
        <v>2000</v>
      </c>
    </row>
    <row r="81" spans="1:4" ht="30" customHeight="1" x14ac:dyDescent="0.2">
      <c r="A81" s="112" t="s">
        <v>384</v>
      </c>
      <c r="B81" s="112" t="s">
        <v>406</v>
      </c>
      <c r="C81" s="57">
        <v>2500</v>
      </c>
    </row>
    <row r="82" spans="1:4" ht="30" customHeight="1" x14ac:dyDescent="0.2">
      <c r="A82" s="116" t="s">
        <v>393</v>
      </c>
      <c r="B82" s="112" t="s">
        <v>415</v>
      </c>
      <c r="C82" s="57">
        <v>3000</v>
      </c>
    </row>
    <row r="83" spans="1:4" ht="30" customHeight="1" x14ac:dyDescent="0.2">
      <c r="A83" s="117" t="s">
        <v>383</v>
      </c>
      <c r="B83" s="117" t="s">
        <v>405</v>
      </c>
      <c r="C83" s="57">
        <v>1500</v>
      </c>
    </row>
    <row r="84" spans="1:4" ht="30" customHeight="1" x14ac:dyDescent="0.2">
      <c r="A84" s="112" t="s">
        <v>885</v>
      </c>
      <c r="B84" s="112" t="s">
        <v>421</v>
      </c>
      <c r="C84" s="57">
        <v>3000</v>
      </c>
      <c r="D84" s="151"/>
    </row>
    <row r="85" spans="1:4" ht="30" customHeight="1" x14ac:dyDescent="0.2">
      <c r="A85" s="112" t="s">
        <v>389</v>
      </c>
      <c r="B85" s="112" t="s">
        <v>411</v>
      </c>
      <c r="C85" s="57">
        <v>2000</v>
      </c>
    </row>
    <row r="86" spans="1:4" ht="30" customHeight="1" x14ac:dyDescent="0.2">
      <c r="A86" s="112" t="s">
        <v>387</v>
      </c>
      <c r="B86" s="112" t="s">
        <v>409</v>
      </c>
      <c r="C86" s="57">
        <v>3000</v>
      </c>
    </row>
    <row r="87" spans="1:4" ht="30" customHeight="1" x14ac:dyDescent="0.2">
      <c r="A87" s="112" t="s">
        <v>388</v>
      </c>
      <c r="B87" s="112" t="s">
        <v>410</v>
      </c>
      <c r="C87" s="57">
        <v>3000</v>
      </c>
    </row>
    <row r="88" spans="1:4" ht="30" customHeight="1" x14ac:dyDescent="0.2">
      <c r="A88" s="112" t="s">
        <v>395</v>
      </c>
      <c r="B88" s="112" t="s">
        <v>417</v>
      </c>
      <c r="C88" s="57">
        <v>1000</v>
      </c>
    </row>
    <row r="89" spans="1:4" ht="30" customHeight="1" x14ac:dyDescent="0.2">
      <c r="A89" s="117" t="s">
        <v>382</v>
      </c>
      <c r="B89" s="117" t="s">
        <v>404</v>
      </c>
      <c r="C89" s="57">
        <v>2000</v>
      </c>
    </row>
    <row r="90" spans="1:4" ht="30" customHeight="1" x14ac:dyDescent="0.2">
      <c r="A90" s="116" t="s">
        <v>391</v>
      </c>
      <c r="B90" s="112" t="s">
        <v>413</v>
      </c>
      <c r="C90" s="57">
        <v>2000</v>
      </c>
    </row>
    <row r="91" spans="1:4" ht="30" customHeight="1" x14ac:dyDescent="0.2">
      <c r="A91" s="112" t="s">
        <v>379</v>
      </c>
      <c r="B91" s="112" t="s">
        <v>400</v>
      </c>
      <c r="C91" s="57">
        <v>3000</v>
      </c>
    </row>
    <row r="92" spans="1:4" ht="30" customHeight="1" x14ac:dyDescent="0.2">
      <c r="A92" s="112" t="s">
        <v>923</v>
      </c>
      <c r="B92" s="112" t="s">
        <v>425</v>
      </c>
      <c r="C92" s="57">
        <v>5000</v>
      </c>
      <c r="D92" s="151"/>
    </row>
    <row r="93" spans="1:4" ht="30" customHeight="1" x14ac:dyDescent="0.2">
      <c r="A93" s="116" t="s">
        <v>886</v>
      </c>
      <c r="B93" s="112" t="s">
        <v>402</v>
      </c>
      <c r="C93" s="57">
        <v>2000</v>
      </c>
    </row>
    <row r="94" spans="1:4" ht="30" customHeight="1" x14ac:dyDescent="0.2">
      <c r="A94" s="118" t="s">
        <v>392</v>
      </c>
      <c r="B94" s="112" t="s">
        <v>414</v>
      </c>
      <c r="C94" s="57">
        <v>2000</v>
      </c>
    </row>
    <row r="95" spans="1:4" ht="30" customHeight="1" x14ac:dyDescent="0.2">
      <c r="A95" s="117" t="s">
        <v>380</v>
      </c>
      <c r="B95" s="117" t="s">
        <v>401</v>
      </c>
      <c r="C95" s="57">
        <v>2000</v>
      </c>
    </row>
    <row r="96" spans="1:4" ht="30" customHeight="1" x14ac:dyDescent="0.2">
      <c r="A96" s="112" t="s">
        <v>397</v>
      </c>
      <c r="B96" s="112" t="s">
        <v>419</v>
      </c>
      <c r="C96" s="57">
        <v>2000</v>
      </c>
    </row>
    <row r="97" spans="1:5" ht="30" customHeight="1" x14ac:dyDescent="0.2">
      <c r="A97" s="112" t="s">
        <v>394</v>
      </c>
      <c r="B97" s="112" t="s">
        <v>416</v>
      </c>
      <c r="C97" s="57">
        <v>1500</v>
      </c>
    </row>
    <row r="98" spans="1:5" ht="30" customHeight="1" x14ac:dyDescent="0.2">
      <c r="A98" s="257"/>
      <c r="B98" s="262"/>
      <c r="C98" s="236">
        <f>SUM(C73:C97)</f>
        <v>61000</v>
      </c>
    </row>
    <row r="99" spans="1:5" ht="30" customHeight="1" x14ac:dyDescent="0.2">
      <c r="A99" s="36"/>
      <c r="B99" s="19"/>
      <c r="C99" s="9"/>
    </row>
    <row r="100" spans="1:5" ht="30" customHeight="1" x14ac:dyDescent="0.2">
      <c r="A100" s="231" t="s">
        <v>40</v>
      </c>
      <c r="B100" s="232"/>
      <c r="C100" s="233"/>
    </row>
    <row r="101" spans="1:5" ht="30" customHeight="1" x14ac:dyDescent="0.4">
      <c r="A101" s="228" t="s">
        <v>5</v>
      </c>
      <c r="B101" s="258" t="s">
        <v>6</v>
      </c>
      <c r="C101" s="230" t="s">
        <v>2</v>
      </c>
      <c r="E101" s="109"/>
    </row>
    <row r="102" spans="1:5" ht="30" customHeight="1" x14ac:dyDescent="0.2">
      <c r="A102" s="119" t="s">
        <v>422</v>
      </c>
      <c r="B102" s="120" t="s">
        <v>887</v>
      </c>
      <c r="C102" s="57">
        <v>2000</v>
      </c>
    </row>
    <row r="103" spans="1:5" ht="30" customHeight="1" x14ac:dyDescent="0.2">
      <c r="A103" s="212" t="s">
        <v>423</v>
      </c>
      <c r="B103" s="213" t="s">
        <v>424</v>
      </c>
      <c r="C103" s="57">
        <v>2000</v>
      </c>
    </row>
    <row r="104" spans="1:5" ht="30" customHeight="1" x14ac:dyDescent="0.2">
      <c r="A104" s="257"/>
      <c r="B104" s="262"/>
      <c r="C104" s="236">
        <f>SUM(C102:C103)</f>
        <v>4000</v>
      </c>
    </row>
    <row r="105" spans="1:5" ht="30" customHeight="1" x14ac:dyDescent="0.2">
      <c r="A105" s="13"/>
      <c r="B105" s="13"/>
      <c r="C105" s="21"/>
    </row>
    <row r="106" spans="1:5" ht="30" customHeight="1" x14ac:dyDescent="0.2">
      <c r="A106" s="231" t="s">
        <v>937</v>
      </c>
      <c r="B106" s="232"/>
      <c r="C106" s="233"/>
    </row>
    <row r="107" spans="1:5" ht="30" customHeight="1" x14ac:dyDescent="0.2">
      <c r="A107" s="228" t="s">
        <v>5</v>
      </c>
      <c r="B107" s="258" t="s">
        <v>6</v>
      </c>
      <c r="C107" s="230" t="s">
        <v>2</v>
      </c>
    </row>
    <row r="108" spans="1:5" ht="30" customHeight="1" x14ac:dyDescent="0.2">
      <c r="A108" s="145" t="s">
        <v>721</v>
      </c>
      <c r="B108" s="17" t="s">
        <v>920</v>
      </c>
      <c r="C108" s="57">
        <v>50000</v>
      </c>
    </row>
    <row r="109" spans="1:5" ht="30" customHeight="1" x14ac:dyDescent="0.2">
      <c r="A109" s="141" t="s">
        <v>727</v>
      </c>
      <c r="B109" s="17" t="s">
        <v>920</v>
      </c>
      <c r="C109" s="57">
        <v>40000</v>
      </c>
    </row>
    <row r="110" spans="1:5" ht="30" customHeight="1" x14ac:dyDescent="0.2">
      <c r="A110" s="144" t="s">
        <v>787</v>
      </c>
      <c r="B110" s="17" t="s">
        <v>920</v>
      </c>
      <c r="C110" s="5">
        <v>50000</v>
      </c>
    </row>
    <row r="111" spans="1:5" ht="30" customHeight="1" x14ac:dyDescent="0.2">
      <c r="A111" s="263"/>
      <c r="B111" s="264"/>
      <c r="C111" s="236">
        <f>SUM(C108:C110)</f>
        <v>140000</v>
      </c>
    </row>
    <row r="112" spans="1:5" ht="30" customHeight="1" x14ac:dyDescent="0.2">
      <c r="A112" s="13"/>
      <c r="B112" s="18"/>
      <c r="C112" s="96"/>
    </row>
    <row r="113" spans="1:5" ht="30" customHeight="1" x14ac:dyDescent="0.2">
      <c r="A113" s="36"/>
      <c r="B113" s="23" t="s">
        <v>14</v>
      </c>
      <c r="C113" s="24">
        <f>C111+C104+C98+C69+C61</f>
        <v>424170</v>
      </c>
    </row>
    <row r="114" spans="1:5" ht="30" customHeight="1" x14ac:dyDescent="0.2">
      <c r="A114" s="36"/>
    </row>
    <row r="115" spans="1:5" ht="30" customHeight="1" x14ac:dyDescent="0.2">
      <c r="A115" s="36"/>
      <c r="B115" s="250" t="s">
        <v>938</v>
      </c>
      <c r="C115" s="251">
        <f>C113+C8</f>
        <v>704170</v>
      </c>
    </row>
    <row r="116" spans="1:5" ht="30" customHeight="1" x14ac:dyDescent="0.2">
      <c r="A116" s="3"/>
      <c r="B116" s="3"/>
      <c r="C116" s="3"/>
    </row>
    <row r="117" spans="1:5" ht="30" customHeight="1" x14ac:dyDescent="0.2">
      <c r="A117" s="36"/>
      <c r="B117" s="3"/>
      <c r="C117" s="3"/>
    </row>
    <row r="118" spans="1:5" ht="30" customHeight="1" x14ac:dyDescent="0.2">
      <c r="A118" s="36"/>
      <c r="B118" s="3"/>
      <c r="C118" s="3"/>
    </row>
    <row r="119" spans="1:5" ht="30" customHeight="1" x14ac:dyDescent="0.2">
      <c r="A119" s="36"/>
      <c r="B119" s="3"/>
      <c r="C119" s="3"/>
      <c r="E119" s="43"/>
    </row>
    <row r="120" spans="1:5" ht="30" customHeight="1" x14ac:dyDescent="0.2">
      <c r="A120" s="36"/>
      <c r="B120" s="3"/>
      <c r="C120" s="3"/>
    </row>
    <row r="121" spans="1:5" ht="30" customHeight="1" x14ac:dyDescent="0.2">
      <c r="A121" s="36"/>
      <c r="B121" s="3"/>
      <c r="C121" s="3"/>
    </row>
    <row r="122" spans="1:5" ht="30" customHeight="1" x14ac:dyDescent="0.2">
      <c r="A122" s="36"/>
      <c r="B122" s="3"/>
      <c r="C122" s="3"/>
    </row>
    <row r="123" spans="1:5" ht="30" customHeight="1" x14ac:dyDescent="0.2">
      <c r="A123" s="36"/>
      <c r="B123" s="3"/>
      <c r="C123" s="3"/>
    </row>
    <row r="124" spans="1:5" ht="30" customHeight="1" x14ac:dyDescent="0.2">
      <c r="A124" s="36"/>
      <c r="B124" s="3"/>
      <c r="C124" s="3"/>
    </row>
    <row r="125" spans="1:5" ht="30" customHeight="1" x14ac:dyDescent="0.2">
      <c r="A125" s="36"/>
      <c r="B125" s="3"/>
      <c r="C125" s="3"/>
    </row>
    <row r="126" spans="1:5" ht="30" customHeight="1" x14ac:dyDescent="0.2">
      <c r="A126" s="36"/>
      <c r="B126" s="3"/>
      <c r="C126" s="3"/>
    </row>
    <row r="127" spans="1:5" ht="30" customHeight="1" x14ac:dyDescent="0.2">
      <c r="A127" s="36"/>
      <c r="B127" s="3"/>
      <c r="C127" s="3"/>
    </row>
    <row r="128" spans="1:5" ht="30" customHeight="1" x14ac:dyDescent="0.2">
      <c r="A128" s="36"/>
      <c r="B128" s="3"/>
      <c r="C128" s="3"/>
    </row>
    <row r="129" spans="1:3" ht="30" customHeight="1" x14ac:dyDescent="0.2">
      <c r="A129" s="36"/>
      <c r="B129" s="3"/>
      <c r="C129" s="3"/>
    </row>
    <row r="130" spans="1:3" ht="30" customHeight="1" x14ac:dyDescent="0.2">
      <c r="A130" s="36"/>
      <c r="B130" s="3"/>
      <c r="C130" s="3"/>
    </row>
    <row r="131" spans="1:3" ht="30" customHeight="1" x14ac:dyDescent="0.2">
      <c r="A131" s="36"/>
      <c r="B131" s="3"/>
      <c r="C131" s="3"/>
    </row>
    <row r="132" spans="1:3" ht="30" customHeight="1" x14ac:dyDescent="0.2">
      <c r="A132" s="36"/>
      <c r="B132" s="3"/>
      <c r="C132" s="3"/>
    </row>
    <row r="133" spans="1:3" ht="30" customHeight="1" x14ac:dyDescent="0.2">
      <c r="A133" s="36"/>
      <c r="B133" s="3"/>
      <c r="C133" s="3"/>
    </row>
    <row r="134" spans="1:3" ht="30" customHeight="1" x14ac:dyDescent="0.2">
      <c r="A134" s="36"/>
      <c r="B134" s="3"/>
      <c r="C134" s="3"/>
    </row>
    <row r="135" spans="1:3" ht="30" customHeight="1" x14ac:dyDescent="0.2">
      <c r="A135" s="36"/>
      <c r="B135" s="3"/>
      <c r="C135" s="3"/>
    </row>
    <row r="136" spans="1:3" ht="30" customHeight="1" x14ac:dyDescent="0.2">
      <c r="A136" s="36"/>
      <c r="B136" s="3"/>
      <c r="C136" s="3"/>
    </row>
    <row r="137" spans="1:3" ht="30" customHeight="1" x14ac:dyDescent="0.2">
      <c r="A137" s="36"/>
      <c r="B137" s="3"/>
      <c r="C137" s="3"/>
    </row>
    <row r="138" spans="1:3" ht="30" customHeight="1" x14ac:dyDescent="0.2">
      <c r="A138" s="36"/>
      <c r="B138" s="3"/>
      <c r="C138" s="3"/>
    </row>
    <row r="139" spans="1:3" ht="30" customHeight="1" x14ac:dyDescent="0.2">
      <c r="A139" s="36"/>
      <c r="B139" s="3"/>
      <c r="C139" s="3"/>
    </row>
    <row r="140" spans="1:3" ht="30" customHeight="1" x14ac:dyDescent="0.2">
      <c r="A140" s="36"/>
      <c r="B140" s="3"/>
      <c r="C140" s="3"/>
    </row>
    <row r="141" spans="1:3" ht="30" customHeight="1" x14ac:dyDescent="0.2">
      <c r="A141" s="36"/>
      <c r="B141" s="3"/>
      <c r="C141" s="3"/>
    </row>
    <row r="142" spans="1:3" ht="30" customHeight="1" x14ac:dyDescent="0.2">
      <c r="A142" s="36"/>
      <c r="B142" s="3"/>
      <c r="C142" s="3"/>
    </row>
    <row r="143" spans="1:3" ht="30" customHeight="1" x14ac:dyDescent="0.2">
      <c r="A143" s="36"/>
      <c r="B143" s="3"/>
      <c r="C143" s="3"/>
    </row>
    <row r="144" spans="1:3" ht="30" customHeight="1" x14ac:dyDescent="0.2">
      <c r="A144" s="36"/>
      <c r="B144" s="3"/>
      <c r="C144" s="3"/>
    </row>
    <row r="145" spans="1:3" ht="30" customHeight="1" x14ac:dyDescent="0.2">
      <c r="A145" s="36"/>
      <c r="B145" s="3"/>
      <c r="C145" s="3"/>
    </row>
    <row r="146" spans="1:3" ht="30" customHeight="1" x14ac:dyDescent="0.2">
      <c r="A146" s="36"/>
      <c r="B146" s="3"/>
      <c r="C146" s="3"/>
    </row>
    <row r="147" spans="1:3" ht="30" customHeight="1" x14ac:dyDescent="0.2">
      <c r="A147" s="36"/>
      <c r="B147" s="3"/>
      <c r="C147" s="3"/>
    </row>
    <row r="148" spans="1:3" ht="30" customHeight="1" x14ac:dyDescent="0.2">
      <c r="A148" s="36"/>
      <c r="B148" s="3"/>
      <c r="C148" s="3"/>
    </row>
    <row r="149" spans="1:3" ht="30" customHeight="1" x14ac:dyDescent="0.2">
      <c r="A149" s="36"/>
      <c r="B149" s="3"/>
      <c r="C149" s="3"/>
    </row>
    <row r="150" spans="1:3" ht="30" customHeight="1" x14ac:dyDescent="0.2">
      <c r="A150" s="36"/>
      <c r="B150" s="3"/>
      <c r="C150" s="3"/>
    </row>
    <row r="151" spans="1:3" ht="30" customHeight="1" x14ac:dyDescent="0.2">
      <c r="A151" s="36"/>
      <c r="B151" s="3"/>
      <c r="C151" s="3"/>
    </row>
    <row r="152" spans="1:3" ht="30" customHeight="1" x14ac:dyDescent="0.2">
      <c r="A152" s="36"/>
      <c r="B152" s="3"/>
      <c r="C152" s="3"/>
    </row>
    <row r="153" spans="1:3" ht="30" customHeight="1" x14ac:dyDescent="0.2">
      <c r="A153" s="36"/>
      <c r="B153" s="3"/>
      <c r="C153" s="3"/>
    </row>
    <row r="154" spans="1:3" x14ac:dyDescent="0.2">
      <c r="A154" s="36"/>
      <c r="B154" s="3"/>
      <c r="C154" s="3"/>
    </row>
    <row r="155" spans="1:3" x14ac:dyDescent="0.2">
      <c r="A155" s="36"/>
      <c r="B155" s="3"/>
      <c r="C155" s="3"/>
    </row>
    <row r="156" spans="1:3" x14ac:dyDescent="0.2">
      <c r="A156" s="36"/>
      <c r="B156" s="3"/>
      <c r="C156" s="3"/>
    </row>
    <row r="157" spans="1:3" x14ac:dyDescent="0.2">
      <c r="A157" s="36"/>
      <c r="B157" s="3"/>
      <c r="C157" s="3"/>
    </row>
    <row r="158" spans="1:3" x14ac:dyDescent="0.2">
      <c r="A158" s="36"/>
      <c r="B158" s="3"/>
      <c r="C158" s="3"/>
    </row>
    <row r="159" spans="1:3" x14ac:dyDescent="0.2">
      <c r="A159" s="36"/>
      <c r="B159" s="3"/>
      <c r="C159" s="3"/>
    </row>
    <row r="160" spans="1:3" x14ac:dyDescent="0.2">
      <c r="A160" s="36"/>
      <c r="B160" s="3"/>
      <c r="C160" s="3"/>
    </row>
    <row r="161" spans="1:3" x14ac:dyDescent="0.2">
      <c r="A161" s="36"/>
      <c r="B161" s="3"/>
      <c r="C161" s="3"/>
    </row>
    <row r="162" spans="1:3" x14ac:dyDescent="0.2">
      <c r="A162" s="36"/>
      <c r="B162" s="3"/>
      <c r="C162" s="3"/>
    </row>
    <row r="163" spans="1:3" x14ac:dyDescent="0.2">
      <c r="C163" s="9"/>
    </row>
    <row r="164" spans="1:3" x14ac:dyDescent="0.2">
      <c r="C164" s="9"/>
    </row>
    <row r="165" spans="1:3" x14ac:dyDescent="0.2">
      <c r="C165" s="9"/>
    </row>
  </sheetData>
  <sheetProtection selectLockedCells="1" selectUnlockedCells="1"/>
  <protectedRanges>
    <protectedRange sqref="B98:B99" name="Bereich1_12_1_1"/>
    <protectedRange sqref="B104:B105" name="Bereich1_28_2"/>
    <protectedRange sqref="A104:A105" name="Bereich1_28_1_1"/>
    <protectedRange sqref="C104:C105 C111" name="Bereich1_29_4"/>
    <protectedRange sqref="B69:B70" name="Bereich1_4_1_1"/>
    <protectedRange sqref="C69:C70" name="Bereich1_4_2_1_1"/>
    <protectedRange sqref="C65:C68" name="Bereich1_25_4_5_1"/>
    <protectedRange sqref="C96:C97 C102:C103 C112 C108:C109" name="Bereich1_22_2_1"/>
    <protectedRange sqref="A20:A22 A15 A12:A13" name="Bereich1_15_3"/>
    <protectedRange sqref="A24:A25 A27 A33:A34 A36 A30:A31" name="Bereich1_17_5"/>
    <protectedRange sqref="A37 A40 A42:A43" name="Bereich1_24_1"/>
    <protectedRange sqref="A16" name="Bereich1_3_1"/>
    <protectedRange sqref="A19" name="Bereich1_11_1"/>
    <protectedRange sqref="A26" name="Bereich1_18_1"/>
    <protectedRange sqref="A17" name="Bereich1_22_3_1"/>
    <protectedRange sqref="A29" name="Bereich1_26_2"/>
    <protectedRange sqref="A23" name="Bereich1_28_3_1"/>
    <protectedRange sqref="A38:A39" name="Bereich1_30_2"/>
    <protectedRange sqref="A41" name="Bereich1_1_2"/>
    <protectedRange sqref="A44:A45 A51:A52 A54:A57 A47:A49" name="Bereich1_29_1_1"/>
    <protectedRange sqref="A50" name="Bereich1_20_1"/>
    <protectedRange sqref="A53" name="Bereich1_25_1"/>
    <protectedRange sqref="B20:B22 B12:B13 B15" name="Bereich1_15_1_1"/>
    <protectedRange sqref="B24:B25 B27 B30:B36" name="Bereich1_17_1_1"/>
    <protectedRange sqref="B37" name="Bereich1_24_2_1"/>
    <protectedRange sqref="B54:B57" name="Bereich1_29_2_1"/>
    <protectedRange sqref="B16" name="Bereich1_5_1"/>
    <protectedRange sqref="B19" name="Bereich1_13_1"/>
    <protectedRange sqref="B26" name="Bereich1_19_1"/>
    <protectedRange sqref="B17" name="Bereich1_22_4_1"/>
    <protectedRange sqref="B29" name="Bereich1_26_1_1"/>
    <protectedRange sqref="B14" name="Bereich1_27_2"/>
    <protectedRange sqref="B23" name="Bereich1_28_5_1"/>
    <protectedRange sqref="B18" name="Bereich1_14_2"/>
    <protectedRange sqref="B28" name="Bereich1_23_1"/>
    <protectedRange sqref="B38" name="Bereich1_30_1_1"/>
    <protectedRange sqref="B41" name="Bereich1_1_1_1"/>
    <protectedRange sqref="C12:C22" name="Bereich1_15_2_1"/>
    <protectedRange sqref="C24:C36" name="Bereich1_17_2_1"/>
    <protectedRange sqref="C37:C43" name="Bereich1_24_3_1"/>
    <protectedRange sqref="C44:C57" name="Bereich1_29_3_1"/>
    <protectedRange sqref="C23" name="Bereich1_28_6_1"/>
    <protectedRange sqref="A75 A78:A79" name="Bereich1_9_1"/>
    <protectedRange sqref="B75 B78:B79" name="Bereich1_9_2_1"/>
    <protectedRange sqref="A102:A103 A108:A109 A111:A112" name="Bereich1_41_2"/>
    <protectedRange sqref="B102:B103 B111:B112" name="Bereich1_41_1_1"/>
    <protectedRange sqref="C75 C78:C79" name="Bereich1_10_1"/>
    <protectedRange sqref="A14" name="Bereich1_27_1_1"/>
    <protectedRange sqref="A18" name="Bereich1_14_1_1"/>
    <protectedRange sqref="A32" name="Bereich1_17_3_1"/>
    <protectedRange sqref="A35" name="Bereich1_17_4_1"/>
    <protectedRange sqref="A46" name="Bereich1_2_1"/>
  </protectedRanges>
  <sortState ref="A12:C60">
    <sortCondition ref="A12:A60"/>
  </sortState>
  <pageMargins left="0.7" right="0.7" top="0.78740157499999996" bottom="0.78740157499999996" header="0.3" footer="0.3"/>
  <pageSetup paperSize="9" scale="74" orientation="portrait" r:id="rId1"/>
  <rowBreaks count="4" manualBreakCount="4">
    <brk id="36" max="2" man="1"/>
    <brk id="69" max="2" man="1"/>
    <brk id="96" max="2" man="1"/>
    <brk id="108" max="2" man="1"/>
  </rowBreaks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F91"/>
  <sheetViews>
    <sheetView topLeftCell="A70" zoomScale="115" zoomScaleNormal="115" workbookViewId="0">
      <selection activeCell="B88" sqref="B88"/>
    </sheetView>
  </sheetViews>
  <sheetFormatPr baseColWidth="10" defaultRowHeight="15" x14ac:dyDescent="0.2"/>
  <cols>
    <col min="1" max="1" width="31.42578125" style="25" customWidth="1"/>
    <col min="2" max="2" width="48.140625" style="25" customWidth="1"/>
    <col min="3" max="3" width="30.85546875" style="26" customWidth="1"/>
    <col min="4" max="4" width="25.140625" style="27" customWidth="1"/>
    <col min="5" max="6" width="14.85546875" style="27" bestFit="1" customWidth="1"/>
    <col min="7" max="16384" width="11.42578125" style="27"/>
  </cols>
  <sheetData>
    <row r="1" spans="1:5" ht="18" x14ac:dyDescent="0.2">
      <c r="A1" s="286" t="s">
        <v>736</v>
      </c>
    </row>
    <row r="3" spans="1:5" x14ac:dyDescent="0.2">
      <c r="A3" s="231" t="s">
        <v>0</v>
      </c>
      <c r="B3" s="232"/>
      <c r="C3" s="288"/>
      <c r="D3" s="289"/>
    </row>
    <row r="4" spans="1:5" ht="30" customHeight="1" x14ac:dyDescent="0.2">
      <c r="A4" s="228" t="s">
        <v>1</v>
      </c>
      <c r="B4" s="229"/>
      <c r="C4" s="287" t="s">
        <v>931</v>
      </c>
      <c r="D4" s="230" t="s">
        <v>2</v>
      </c>
    </row>
    <row r="5" spans="1:5" ht="30" customHeight="1" x14ac:dyDescent="0.2">
      <c r="A5" s="98" t="s">
        <v>306</v>
      </c>
      <c r="B5" s="98" t="s">
        <v>305</v>
      </c>
      <c r="C5" s="169"/>
      <c r="D5" s="5">
        <v>50000</v>
      </c>
    </row>
    <row r="6" spans="1:5" ht="30" customHeight="1" x14ac:dyDescent="0.2">
      <c r="A6" s="4" t="s">
        <v>41</v>
      </c>
      <c r="B6" s="4" t="s">
        <v>42</v>
      </c>
      <c r="C6" s="169"/>
      <c r="D6" s="5">
        <v>100000</v>
      </c>
    </row>
    <row r="7" spans="1:5" ht="30" customHeight="1" x14ac:dyDescent="0.2">
      <c r="A7" s="93" t="s">
        <v>146</v>
      </c>
      <c r="B7" s="44" t="s">
        <v>147</v>
      </c>
      <c r="C7" s="169"/>
      <c r="D7" s="5">
        <v>94000</v>
      </c>
    </row>
    <row r="8" spans="1:5" ht="30" customHeight="1" x14ac:dyDescent="0.2">
      <c r="A8" s="4" t="s">
        <v>45</v>
      </c>
      <c r="B8" s="4" t="s">
        <v>46</v>
      </c>
      <c r="C8" s="169"/>
      <c r="D8" s="5">
        <v>25000</v>
      </c>
    </row>
    <row r="9" spans="1:5" ht="30" customHeight="1" x14ac:dyDescent="0.2">
      <c r="A9" s="4" t="s">
        <v>43</v>
      </c>
      <c r="B9" s="4" t="s">
        <v>44</v>
      </c>
      <c r="C9" s="5">
        <v>50000</v>
      </c>
      <c r="D9" s="5">
        <v>85000</v>
      </c>
    </row>
    <row r="10" spans="1:5" ht="30" customHeight="1" x14ac:dyDescent="0.2">
      <c r="A10" s="234"/>
      <c r="B10" s="234"/>
      <c r="C10" s="285"/>
      <c r="D10" s="236">
        <f>SUM(D5:D9)</f>
        <v>354000</v>
      </c>
    </row>
    <row r="11" spans="1:5" ht="15.75" x14ac:dyDescent="0.25">
      <c r="A11" s="28"/>
      <c r="B11" s="27"/>
      <c r="C11" s="29"/>
    </row>
    <row r="12" spans="1:5" ht="15.75" x14ac:dyDescent="0.25">
      <c r="A12" s="310" t="s">
        <v>256</v>
      </c>
      <c r="B12" s="311"/>
      <c r="C12" s="288"/>
    </row>
    <row r="13" spans="1:5" ht="33.75" customHeight="1" x14ac:dyDescent="0.4">
      <c r="A13" s="308" t="s">
        <v>5</v>
      </c>
      <c r="B13" s="308" t="s">
        <v>6</v>
      </c>
      <c r="C13" s="309" t="s">
        <v>2</v>
      </c>
      <c r="E13" s="109"/>
    </row>
    <row r="14" spans="1:5" s="97" customFormat="1" ht="33.75" customHeight="1" x14ac:dyDescent="0.2">
      <c r="A14" s="112" t="s">
        <v>140</v>
      </c>
      <c r="B14" s="112" t="s">
        <v>274</v>
      </c>
      <c r="C14" s="5">
        <v>1990</v>
      </c>
    </row>
    <row r="15" spans="1:5" s="97" customFormat="1" ht="33.75" customHeight="1" x14ac:dyDescent="0.2">
      <c r="A15" s="111" t="s">
        <v>140</v>
      </c>
      <c r="B15" s="111" t="s">
        <v>737</v>
      </c>
      <c r="C15" s="5">
        <v>8000</v>
      </c>
    </row>
    <row r="16" spans="1:5" s="97" customFormat="1" ht="33.75" customHeight="1" x14ac:dyDescent="0.2">
      <c r="A16" s="111" t="s">
        <v>140</v>
      </c>
      <c r="B16" s="111" t="s">
        <v>950</v>
      </c>
      <c r="C16" s="5">
        <f>10000+2400</f>
        <v>12400</v>
      </c>
    </row>
    <row r="17" spans="1:3" s="97" customFormat="1" ht="33.75" customHeight="1" x14ac:dyDescent="0.2">
      <c r="A17" s="44" t="s">
        <v>269</v>
      </c>
      <c r="B17" s="44" t="s">
        <v>292</v>
      </c>
      <c r="C17" s="5">
        <v>1500</v>
      </c>
    </row>
    <row r="18" spans="1:3" s="97" customFormat="1" ht="33.75" customHeight="1" x14ac:dyDescent="0.2">
      <c r="A18" s="111" t="s">
        <v>733</v>
      </c>
      <c r="B18" s="111" t="s">
        <v>951</v>
      </c>
      <c r="C18" s="5">
        <v>2000</v>
      </c>
    </row>
    <row r="19" spans="1:3" s="97" customFormat="1" ht="33.75" customHeight="1" x14ac:dyDescent="0.2">
      <c r="A19" s="113" t="s">
        <v>110</v>
      </c>
      <c r="B19" s="113" t="s">
        <v>290</v>
      </c>
      <c r="C19" s="5">
        <v>2000</v>
      </c>
    </row>
    <row r="20" spans="1:3" s="97" customFormat="1" ht="33.75" customHeight="1" x14ac:dyDescent="0.2">
      <c r="A20" s="111" t="s">
        <v>271</v>
      </c>
      <c r="B20" s="111" t="s">
        <v>740</v>
      </c>
      <c r="C20" s="5">
        <v>1300</v>
      </c>
    </row>
    <row r="21" spans="1:3" s="97" customFormat="1" ht="33.75" customHeight="1" x14ac:dyDescent="0.2">
      <c r="A21" s="111" t="s">
        <v>262</v>
      </c>
      <c r="B21" s="111" t="s">
        <v>144</v>
      </c>
      <c r="C21" s="5">
        <v>9000</v>
      </c>
    </row>
    <row r="22" spans="1:3" s="97" customFormat="1" ht="33.75" customHeight="1" x14ac:dyDescent="0.2">
      <c r="A22" s="111" t="s">
        <v>265</v>
      </c>
      <c r="B22" s="111" t="s">
        <v>739</v>
      </c>
      <c r="C22" s="5">
        <v>5000</v>
      </c>
    </row>
    <row r="23" spans="1:3" s="97" customFormat="1" ht="33.75" customHeight="1" x14ac:dyDescent="0.2">
      <c r="A23" s="111" t="s">
        <v>264</v>
      </c>
      <c r="B23" s="111" t="s">
        <v>283</v>
      </c>
      <c r="C23" s="5">
        <v>4126</v>
      </c>
    </row>
    <row r="24" spans="1:3" s="97" customFormat="1" ht="33.75" customHeight="1" x14ac:dyDescent="0.2">
      <c r="A24" s="111" t="s">
        <v>48</v>
      </c>
      <c r="B24" s="217" t="s">
        <v>903</v>
      </c>
      <c r="C24" s="5">
        <v>19158</v>
      </c>
    </row>
    <row r="25" spans="1:3" s="97" customFormat="1" ht="33.75" customHeight="1" x14ac:dyDescent="0.2">
      <c r="A25" s="111" t="s">
        <v>49</v>
      </c>
      <c r="B25" s="111" t="s">
        <v>277</v>
      </c>
      <c r="C25" s="5">
        <f>7500+1500</f>
        <v>9000</v>
      </c>
    </row>
    <row r="26" spans="1:3" s="97" customFormat="1" ht="33.75" customHeight="1" x14ac:dyDescent="0.2">
      <c r="A26" s="111" t="s">
        <v>266</v>
      </c>
      <c r="B26" s="111" t="s">
        <v>284</v>
      </c>
      <c r="C26" s="5">
        <v>4000</v>
      </c>
    </row>
    <row r="27" spans="1:3" s="97" customFormat="1" ht="33.75" customHeight="1" x14ac:dyDescent="0.2">
      <c r="A27" s="111" t="s">
        <v>261</v>
      </c>
      <c r="B27" s="111" t="s">
        <v>738</v>
      </c>
      <c r="C27" s="5">
        <v>6000</v>
      </c>
    </row>
    <row r="28" spans="1:3" s="97" customFormat="1" ht="33.75" customHeight="1" x14ac:dyDescent="0.2">
      <c r="A28" s="111" t="s">
        <v>145</v>
      </c>
      <c r="B28" s="111" t="s">
        <v>286</v>
      </c>
      <c r="C28" s="5">
        <v>6000</v>
      </c>
    </row>
    <row r="29" spans="1:3" s="97" customFormat="1" ht="33.75" customHeight="1" x14ac:dyDescent="0.2">
      <c r="A29" s="111" t="s">
        <v>263</v>
      </c>
      <c r="B29" s="111" t="s">
        <v>282</v>
      </c>
      <c r="C29" s="5">
        <v>5000</v>
      </c>
    </row>
    <row r="30" spans="1:3" s="97" customFormat="1" ht="33.75" customHeight="1" x14ac:dyDescent="0.2">
      <c r="A30" s="93" t="s">
        <v>146</v>
      </c>
      <c r="B30" s="111" t="s">
        <v>278</v>
      </c>
      <c r="C30" s="5">
        <v>2000</v>
      </c>
    </row>
    <row r="31" spans="1:3" s="97" customFormat="1" ht="33.75" customHeight="1" x14ac:dyDescent="0.2">
      <c r="A31" s="111" t="s">
        <v>138</v>
      </c>
      <c r="B31" s="111" t="s">
        <v>734</v>
      </c>
      <c r="C31" s="5">
        <v>2000</v>
      </c>
    </row>
    <row r="32" spans="1:3" s="97" customFormat="1" ht="33.75" customHeight="1" x14ac:dyDescent="0.2">
      <c r="A32" s="111" t="s">
        <v>138</v>
      </c>
      <c r="B32" s="111" t="s">
        <v>275</v>
      </c>
      <c r="C32" s="5">
        <v>3000</v>
      </c>
    </row>
    <row r="33" spans="1:3" s="97" customFormat="1" ht="33.75" customHeight="1" x14ac:dyDescent="0.2">
      <c r="A33" s="112" t="s">
        <v>272</v>
      </c>
      <c r="B33" s="112" t="s">
        <v>298</v>
      </c>
      <c r="C33" s="5">
        <v>2500</v>
      </c>
    </row>
    <row r="34" spans="1:3" s="97" customFormat="1" ht="33.75" customHeight="1" x14ac:dyDescent="0.2">
      <c r="A34" s="111" t="s">
        <v>260</v>
      </c>
      <c r="B34" s="111" t="s">
        <v>952</v>
      </c>
      <c r="C34" s="5">
        <v>3000</v>
      </c>
    </row>
    <row r="35" spans="1:3" s="97" customFormat="1" ht="33.75" customHeight="1" x14ac:dyDescent="0.2">
      <c r="A35" s="111" t="s">
        <v>260</v>
      </c>
      <c r="B35" s="111" t="s">
        <v>741</v>
      </c>
      <c r="C35" s="5">
        <v>4000</v>
      </c>
    </row>
    <row r="36" spans="1:3" s="97" customFormat="1" ht="33.75" customHeight="1" x14ac:dyDescent="0.2">
      <c r="A36" s="112" t="s">
        <v>260</v>
      </c>
      <c r="B36" s="112" t="s">
        <v>280</v>
      </c>
      <c r="C36" s="5">
        <v>6000</v>
      </c>
    </row>
    <row r="37" spans="1:3" s="97" customFormat="1" ht="33.75" customHeight="1" x14ac:dyDescent="0.2">
      <c r="A37" s="111" t="s">
        <v>260</v>
      </c>
      <c r="B37" s="111" t="s">
        <v>742</v>
      </c>
      <c r="C37" s="5">
        <v>18000</v>
      </c>
    </row>
    <row r="38" spans="1:3" s="97" customFormat="1" ht="33.75" customHeight="1" x14ac:dyDescent="0.2">
      <c r="A38" s="111" t="s">
        <v>45</v>
      </c>
      <c r="B38" s="111" t="s">
        <v>287</v>
      </c>
      <c r="C38" s="5">
        <v>15000</v>
      </c>
    </row>
    <row r="39" spans="1:3" s="97" customFormat="1" ht="33.75" customHeight="1" x14ac:dyDescent="0.2">
      <c r="A39" s="111" t="s">
        <v>141</v>
      </c>
      <c r="B39" s="111" t="s">
        <v>288</v>
      </c>
      <c r="C39" s="5">
        <v>30000</v>
      </c>
    </row>
    <row r="40" spans="1:3" s="97" customFormat="1" ht="33.75" customHeight="1" x14ac:dyDescent="0.2">
      <c r="A40" s="111" t="s">
        <v>257</v>
      </c>
      <c r="B40" s="111" t="s">
        <v>273</v>
      </c>
      <c r="C40" s="5">
        <v>3000</v>
      </c>
    </row>
    <row r="41" spans="1:3" s="97" customFormat="1" ht="33.75" customHeight="1" x14ac:dyDescent="0.2">
      <c r="A41" s="111" t="s">
        <v>268</v>
      </c>
      <c r="B41" s="111" t="s">
        <v>291</v>
      </c>
      <c r="C41" s="5">
        <v>5000</v>
      </c>
    </row>
    <row r="42" spans="1:3" s="97" customFormat="1" ht="33.75" customHeight="1" x14ac:dyDescent="0.2">
      <c r="A42" s="111" t="s">
        <v>268</v>
      </c>
      <c r="B42" s="111" t="s">
        <v>295</v>
      </c>
      <c r="C42" s="5">
        <v>7000</v>
      </c>
    </row>
    <row r="43" spans="1:3" s="97" customFormat="1" ht="33.75" customHeight="1" x14ac:dyDescent="0.2">
      <c r="A43" s="111" t="s">
        <v>51</v>
      </c>
      <c r="B43" s="111" t="s">
        <v>279</v>
      </c>
      <c r="C43" s="5">
        <v>1300</v>
      </c>
    </row>
    <row r="44" spans="1:3" ht="33" customHeight="1" x14ac:dyDescent="0.2">
      <c r="A44" s="111" t="s">
        <v>142</v>
      </c>
      <c r="B44" s="111" t="s">
        <v>296</v>
      </c>
      <c r="C44" s="5">
        <v>10000</v>
      </c>
    </row>
    <row r="45" spans="1:3" ht="33.75" customHeight="1" x14ac:dyDescent="0.2">
      <c r="A45" s="111" t="s">
        <v>908</v>
      </c>
      <c r="B45" s="111" t="s">
        <v>289</v>
      </c>
      <c r="C45" s="5">
        <v>4000</v>
      </c>
    </row>
    <row r="46" spans="1:3" ht="33.75" customHeight="1" x14ac:dyDescent="0.2">
      <c r="A46" s="111" t="s">
        <v>907</v>
      </c>
      <c r="B46" s="111" t="s">
        <v>293</v>
      </c>
      <c r="C46" s="5">
        <v>7500</v>
      </c>
    </row>
    <row r="47" spans="1:3" ht="33.75" customHeight="1" x14ac:dyDescent="0.2">
      <c r="A47" s="112" t="s">
        <v>143</v>
      </c>
      <c r="B47" s="112" t="s">
        <v>297</v>
      </c>
      <c r="C47" s="5">
        <v>2500</v>
      </c>
    </row>
    <row r="48" spans="1:3" ht="33.75" customHeight="1" x14ac:dyDescent="0.2">
      <c r="A48" s="112" t="s">
        <v>143</v>
      </c>
      <c r="B48" s="112" t="s">
        <v>735</v>
      </c>
      <c r="C48" s="5">
        <v>4500</v>
      </c>
    </row>
    <row r="49" spans="1:5" ht="33.75" customHeight="1" x14ac:dyDescent="0.2">
      <c r="A49" s="112" t="s">
        <v>259</v>
      </c>
      <c r="B49" s="112" t="s">
        <v>276</v>
      </c>
      <c r="C49" s="5">
        <v>2750</v>
      </c>
    </row>
    <row r="50" spans="1:5" ht="33.75" customHeight="1" x14ac:dyDescent="0.2">
      <c r="A50" s="111" t="s">
        <v>50</v>
      </c>
      <c r="B50" s="114" t="s">
        <v>281</v>
      </c>
      <c r="C50" s="5">
        <v>5000</v>
      </c>
    </row>
    <row r="51" spans="1:5" ht="33.75" customHeight="1" x14ac:dyDescent="0.2">
      <c r="A51" s="111" t="s">
        <v>267</v>
      </c>
      <c r="B51" s="114" t="s">
        <v>285</v>
      </c>
      <c r="C51" s="5">
        <v>2500</v>
      </c>
    </row>
    <row r="52" spans="1:5" ht="33.75" customHeight="1" x14ac:dyDescent="0.2">
      <c r="A52" s="112" t="s">
        <v>270</v>
      </c>
      <c r="B52" s="115" t="s">
        <v>294</v>
      </c>
      <c r="C52" s="5">
        <v>2500</v>
      </c>
    </row>
    <row r="53" spans="1:5" ht="33.75" customHeight="1" x14ac:dyDescent="0.2">
      <c r="A53" s="259"/>
      <c r="B53" s="259"/>
      <c r="C53" s="236">
        <f>SUM(C14:C52)</f>
        <v>239524</v>
      </c>
    </row>
    <row r="54" spans="1:5" ht="15.75" x14ac:dyDescent="0.25">
      <c r="A54" s="28"/>
    </row>
    <row r="55" spans="1:5" ht="15.75" x14ac:dyDescent="0.25">
      <c r="A55" s="310" t="s">
        <v>299</v>
      </c>
      <c r="B55" s="247"/>
      <c r="C55" s="288"/>
    </row>
    <row r="56" spans="1:5" ht="33.75" customHeight="1" x14ac:dyDescent="0.4">
      <c r="A56" s="308" t="s">
        <v>5</v>
      </c>
      <c r="B56" s="308" t="s">
        <v>6</v>
      </c>
      <c r="C56" s="309" t="s">
        <v>2</v>
      </c>
      <c r="E56" s="109"/>
    </row>
    <row r="57" spans="1:5" ht="33.75" customHeight="1" x14ac:dyDescent="0.2">
      <c r="A57" s="112" t="s">
        <v>300</v>
      </c>
      <c r="B57" s="112" t="s">
        <v>303</v>
      </c>
      <c r="C57" s="5">
        <v>3000</v>
      </c>
    </row>
    <row r="58" spans="1:5" ht="33.75" customHeight="1" x14ac:dyDescent="0.2">
      <c r="A58" s="112" t="s">
        <v>301</v>
      </c>
      <c r="B58" s="112" t="s">
        <v>304</v>
      </c>
      <c r="C58" s="5">
        <v>4000</v>
      </c>
    </row>
    <row r="59" spans="1:5" ht="33.75" customHeight="1" x14ac:dyDescent="0.2">
      <c r="A59" s="112" t="s">
        <v>267</v>
      </c>
      <c r="B59" s="112" t="s">
        <v>302</v>
      </c>
      <c r="C59" s="5">
        <v>525</v>
      </c>
    </row>
    <row r="60" spans="1:5" ht="33.75" customHeight="1" x14ac:dyDescent="0.2">
      <c r="A60" s="283"/>
      <c r="B60" s="283"/>
      <c r="C60" s="236">
        <f>SUM(C57:C59)</f>
        <v>7525</v>
      </c>
    </row>
    <row r="61" spans="1:5" ht="15.75" x14ac:dyDescent="0.2">
      <c r="B61" s="22"/>
      <c r="C61" s="31"/>
    </row>
    <row r="62" spans="1:5" x14ac:dyDescent="0.2">
      <c r="A62" s="231" t="s">
        <v>53</v>
      </c>
      <c r="B62" s="232"/>
      <c r="C62" s="233"/>
    </row>
    <row r="63" spans="1:5" ht="28.5" customHeight="1" x14ac:dyDescent="0.4">
      <c r="A63" s="228" t="s">
        <v>5</v>
      </c>
      <c r="B63" s="258" t="s">
        <v>6</v>
      </c>
      <c r="C63" s="230" t="s">
        <v>2</v>
      </c>
      <c r="E63" s="109"/>
    </row>
    <row r="64" spans="1:5" s="97" customFormat="1" ht="28.5" customHeight="1" x14ac:dyDescent="0.2">
      <c r="A64" s="110" t="s">
        <v>138</v>
      </c>
      <c r="B64" s="74" t="s">
        <v>139</v>
      </c>
      <c r="C64" s="5">
        <v>38000</v>
      </c>
    </row>
    <row r="65" spans="1:4" s="97" customFormat="1" ht="28.5" customHeight="1" x14ac:dyDescent="0.2">
      <c r="A65" s="283"/>
      <c r="B65" s="283"/>
      <c r="C65" s="236">
        <f>SUM(C61:C64)</f>
        <v>38000</v>
      </c>
    </row>
    <row r="66" spans="1:4" s="97" customFormat="1" ht="28.5" customHeight="1" x14ac:dyDescent="0.2">
      <c r="A66" s="64"/>
      <c r="B66" s="64"/>
      <c r="C66" s="21"/>
    </row>
    <row r="67" spans="1:4" s="97" customFormat="1" ht="28.5" customHeight="1" x14ac:dyDescent="0.2">
      <c r="A67" s="231" t="s">
        <v>936</v>
      </c>
      <c r="B67" s="232"/>
      <c r="C67" s="233"/>
    </row>
    <row r="68" spans="1:4" s="168" customFormat="1" ht="28.5" customHeight="1" x14ac:dyDescent="0.2">
      <c r="A68" s="228" t="s">
        <v>5</v>
      </c>
      <c r="B68" s="258" t="s">
        <v>6</v>
      </c>
      <c r="C68" s="230" t="s">
        <v>2</v>
      </c>
      <c r="D68" s="97"/>
    </row>
    <row r="69" spans="1:4" s="168" customFormat="1" ht="28.5" customHeight="1" x14ac:dyDescent="0.2">
      <c r="A69" s="143" t="s">
        <v>49</v>
      </c>
      <c r="B69" s="17" t="s">
        <v>919</v>
      </c>
      <c r="C69" s="5">
        <v>10000</v>
      </c>
      <c r="D69" s="97"/>
    </row>
    <row r="70" spans="1:4" s="168" customFormat="1" ht="28.5" customHeight="1" x14ac:dyDescent="0.2">
      <c r="A70" s="284"/>
      <c r="B70" s="283"/>
      <c r="C70" s="236">
        <f>SUM(C69)</f>
        <v>10000</v>
      </c>
      <c r="D70" s="97"/>
    </row>
    <row r="71" spans="1:4" s="168" customFormat="1" ht="28.5" customHeight="1" x14ac:dyDescent="0.2">
      <c r="A71" s="171"/>
      <c r="B71" s="16"/>
      <c r="C71" s="223"/>
      <c r="D71" s="97"/>
    </row>
    <row r="72" spans="1:4" s="168" customFormat="1" ht="28.5" customHeight="1" x14ac:dyDescent="0.2">
      <c r="A72" s="231" t="s">
        <v>937</v>
      </c>
      <c r="B72" s="232"/>
      <c r="C72" s="233"/>
      <c r="D72" s="97"/>
    </row>
    <row r="73" spans="1:4" s="168" customFormat="1" ht="28.5" customHeight="1" x14ac:dyDescent="0.2">
      <c r="A73" s="221" t="s">
        <v>5</v>
      </c>
      <c r="B73" s="221" t="s">
        <v>6</v>
      </c>
      <c r="C73" s="222" t="s">
        <v>2</v>
      </c>
      <c r="D73" s="97"/>
    </row>
    <row r="74" spans="1:4" s="97" customFormat="1" ht="28.5" customHeight="1" x14ac:dyDescent="0.2">
      <c r="A74" s="141" t="s">
        <v>726</v>
      </c>
      <c r="B74" s="17" t="s">
        <v>920</v>
      </c>
      <c r="C74" s="5">
        <v>50000</v>
      </c>
      <c r="D74" s="170"/>
    </row>
    <row r="75" spans="1:4" s="97" customFormat="1" ht="28.5" customHeight="1" x14ac:dyDescent="0.2">
      <c r="A75" s="147" t="s">
        <v>720</v>
      </c>
      <c r="B75" s="17" t="s">
        <v>920</v>
      </c>
      <c r="C75" s="5">
        <v>50000</v>
      </c>
    </row>
    <row r="76" spans="1:4" s="97" customFormat="1" ht="28.5" customHeight="1" x14ac:dyDescent="0.2">
      <c r="A76" s="106" t="s">
        <v>719</v>
      </c>
      <c r="B76" s="17" t="s">
        <v>920</v>
      </c>
      <c r="C76" s="5">
        <v>5000</v>
      </c>
    </row>
    <row r="77" spans="1:4" s="97" customFormat="1" ht="28.5" customHeight="1" x14ac:dyDescent="0.2">
      <c r="A77" s="284"/>
      <c r="B77" s="283"/>
      <c r="C77" s="236">
        <f>SUM(C74:C76)</f>
        <v>105000</v>
      </c>
    </row>
    <row r="78" spans="1:4" ht="15.75" x14ac:dyDescent="0.2">
      <c r="A78" s="22"/>
      <c r="B78" s="22"/>
      <c r="C78" s="41"/>
    </row>
    <row r="79" spans="1:4" ht="15.75" x14ac:dyDescent="0.2">
      <c r="A79" s="22"/>
      <c r="B79" s="40" t="s">
        <v>14</v>
      </c>
      <c r="C79" s="24">
        <f>C65+C70+C60+C53+C77</f>
        <v>400049</v>
      </c>
    </row>
    <row r="80" spans="1:4" ht="15.75" x14ac:dyDescent="0.2">
      <c r="A80" s="22"/>
      <c r="B80" s="1"/>
      <c r="C80" s="2"/>
    </row>
    <row r="81" spans="1:6" ht="28.5" x14ac:dyDescent="0.2">
      <c r="A81" s="22"/>
      <c r="B81" s="250" t="s">
        <v>938</v>
      </c>
      <c r="C81" s="251">
        <f>C79+D10</f>
        <v>754049</v>
      </c>
    </row>
    <row r="82" spans="1:6" ht="15.75" x14ac:dyDescent="0.2">
      <c r="A82" s="22"/>
    </row>
    <row r="83" spans="1:6" ht="24" customHeight="1" x14ac:dyDescent="0.2">
      <c r="A83" s="27"/>
      <c r="B83" s="38"/>
      <c r="D83" s="226"/>
      <c r="E83" s="226"/>
      <c r="F83" s="226"/>
    </row>
    <row r="84" spans="1:6" x14ac:dyDescent="0.2">
      <c r="A84" s="92"/>
      <c r="B84" s="39"/>
    </row>
    <row r="85" spans="1:6" ht="30" customHeight="1" x14ac:dyDescent="0.2">
      <c r="A85" s="30"/>
      <c r="B85" s="39"/>
    </row>
    <row r="86" spans="1:6" ht="30" customHeight="1" x14ac:dyDescent="0.2"/>
    <row r="87" spans="1:6" ht="30" customHeight="1" x14ac:dyDescent="0.2"/>
    <row r="91" spans="1:6" x14ac:dyDescent="0.2">
      <c r="C91" s="39"/>
    </row>
  </sheetData>
  <sheetProtection selectLockedCells="1" selectUnlockedCells="1"/>
  <protectedRanges>
    <protectedRange sqref="A64" name="Bereich1_1_2"/>
    <protectedRange sqref="B64" name="Bereich1_7_1"/>
    <protectedRange sqref="A18 A14:A15" name="Bereich1_16_5"/>
    <protectedRange sqref="A19:A20" name="Bereich1_2_2_2"/>
    <protectedRange sqref="A16" name="Bereich1_2_8"/>
    <protectedRange sqref="A23:A26" name="Bereich1_2_4_2"/>
    <protectedRange sqref="A21:A22" name="Bereich1_2_6_2"/>
    <protectedRange sqref="B18:B20 B14:B15" name="Bereich1_16_6"/>
    <protectedRange sqref="B16" name="Bereich1_2_10"/>
    <protectedRange sqref="B17" name="Bereich1_17_2"/>
    <protectedRange sqref="B23 B25:B26" name="Bereich1_18"/>
    <protectedRange sqref="B21:B22" name="Bereich1_21"/>
    <protectedRange sqref="A27:A29 A53 A31:A46" name="Bereich1_2_4_3"/>
    <protectedRange sqref="B53 B27:B46" name="Bereich1_18_1"/>
    <protectedRange sqref="A50" name="Bereich1_3_1"/>
    <protectedRange sqref="A51:A52" name="Bereich1_17_3"/>
    <protectedRange sqref="A47:A49" name="Bereich1_2_4_4"/>
    <protectedRange sqref="B50:B52" name="Bereich1_3_2"/>
    <protectedRange sqref="B47:B49" name="Bereich1_18_3"/>
    <protectedRange sqref="A57:A59" name="Bereich1_3_3"/>
    <protectedRange sqref="B57:B59" name="Bereich1_3_4"/>
    <protectedRange sqref="B70:B72" name="Bereich1_7_1_2"/>
    <protectedRange sqref="A17" name="Bereich1_2_4_4_1"/>
    <protectedRange sqref="B24" name="Bereich1_18_2"/>
  </protectedRanges>
  <sortState ref="A14:C52">
    <sortCondition ref="A14:A52"/>
  </sortState>
  <pageMargins left="0.70866141732283472" right="0.70866141732283472" top="0.78740157480314965" bottom="0.78740157480314965" header="0.31496062992125984" footer="0.31496062992125984"/>
  <pageSetup paperSize="8" scale="75" orientation="portrait" r:id="rId1"/>
  <rowBreaks count="1" manualBreakCount="1">
    <brk id="4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XFD62"/>
  <sheetViews>
    <sheetView topLeftCell="A55" zoomScaleNormal="100" zoomScaleSheetLayoutView="100" workbookViewId="0">
      <selection activeCell="B74" sqref="B74"/>
    </sheetView>
  </sheetViews>
  <sheetFormatPr baseColWidth="10" defaultRowHeight="15" x14ac:dyDescent="0.25"/>
  <cols>
    <col min="1" max="1" width="37.42578125" style="77" customWidth="1"/>
    <col min="2" max="2" width="46.140625" style="77" customWidth="1"/>
    <col min="3" max="3" width="18.140625" style="77" customWidth="1"/>
    <col min="4" max="4" width="23.7109375" style="77" customWidth="1"/>
    <col min="5" max="5" width="11.42578125" style="77"/>
    <col min="6" max="6" width="12" style="77" bestFit="1" customWidth="1"/>
    <col min="7" max="8" width="11.42578125" style="77"/>
    <col min="9" max="9" width="12" style="77" bestFit="1" customWidth="1"/>
    <col min="10" max="16384" width="11.42578125" style="77"/>
  </cols>
  <sheetData>
    <row r="1" spans="1:5" ht="18" x14ac:dyDescent="0.25">
      <c r="A1" s="286" t="s">
        <v>953</v>
      </c>
      <c r="B1" s="76"/>
      <c r="C1" s="47"/>
    </row>
    <row r="2" spans="1:5" x14ac:dyDescent="0.25">
      <c r="A2" s="76"/>
      <c r="B2" s="76"/>
      <c r="C2" s="47"/>
    </row>
    <row r="3" spans="1:5" x14ac:dyDescent="0.25">
      <c r="A3" s="231" t="s">
        <v>0</v>
      </c>
      <c r="B3" s="232"/>
      <c r="C3" s="307"/>
    </row>
    <row r="4" spans="1:5" ht="26.25" customHeight="1" x14ac:dyDescent="0.25">
      <c r="A4" s="305" t="s">
        <v>1</v>
      </c>
      <c r="B4" s="287" t="s">
        <v>931</v>
      </c>
      <c r="C4" s="306" t="s">
        <v>2</v>
      </c>
      <c r="E4" s="28"/>
    </row>
    <row r="5" spans="1:5" ht="30.75" customHeight="1" x14ac:dyDescent="0.25">
      <c r="A5" s="163" t="s">
        <v>67</v>
      </c>
      <c r="B5" s="50">
        <v>10677</v>
      </c>
      <c r="C5" s="50">
        <v>170677</v>
      </c>
      <c r="E5" s="27"/>
    </row>
    <row r="6" spans="1:5" ht="30.75" customHeight="1" x14ac:dyDescent="0.25">
      <c r="A6" s="244"/>
      <c r="B6" s="244"/>
      <c r="C6" s="322">
        <f>SUM(C5)</f>
        <v>170677</v>
      </c>
    </row>
    <row r="8" spans="1:5" ht="30" customHeight="1" x14ac:dyDescent="0.25">
      <c r="A8" s="310" t="s">
        <v>85</v>
      </c>
      <c r="B8" s="247"/>
      <c r="C8" s="315"/>
    </row>
    <row r="9" spans="1:5" ht="30" customHeight="1" x14ac:dyDescent="0.4">
      <c r="A9" s="312" t="s">
        <v>5</v>
      </c>
      <c r="B9" s="313" t="s">
        <v>6</v>
      </c>
      <c r="C9" s="314" t="s">
        <v>2</v>
      </c>
      <c r="E9" s="109"/>
    </row>
    <row r="10" spans="1:5" ht="30" customHeight="1" x14ac:dyDescent="0.25">
      <c r="A10" s="17" t="s">
        <v>570</v>
      </c>
      <c r="B10" s="17"/>
      <c r="C10" s="5">
        <v>6250</v>
      </c>
    </row>
    <row r="11" spans="1:5" ht="30" customHeight="1" x14ac:dyDescent="0.25">
      <c r="A11" s="17" t="s">
        <v>571</v>
      </c>
      <c r="B11" s="17"/>
      <c r="C11" s="5">
        <v>1000</v>
      </c>
    </row>
    <row r="12" spans="1:5" ht="30" customHeight="1" x14ac:dyDescent="0.25">
      <c r="A12" s="135" t="s">
        <v>572</v>
      </c>
      <c r="B12" s="135" t="s">
        <v>573</v>
      </c>
      <c r="C12" s="5">
        <v>1200</v>
      </c>
    </row>
    <row r="13" spans="1:5" ht="39.75" customHeight="1" x14ac:dyDescent="0.25">
      <c r="A13" s="135" t="s">
        <v>574</v>
      </c>
      <c r="B13" s="17" t="s">
        <v>575</v>
      </c>
      <c r="C13" s="5">
        <v>720</v>
      </c>
    </row>
    <row r="14" spans="1:5" ht="33.75" customHeight="1" x14ac:dyDescent="0.25">
      <c r="A14" s="135" t="s">
        <v>576</v>
      </c>
      <c r="B14" s="135" t="s">
        <v>577</v>
      </c>
      <c r="C14" s="5">
        <v>1800</v>
      </c>
    </row>
    <row r="15" spans="1:5" ht="27.75" customHeight="1" x14ac:dyDescent="0.25">
      <c r="A15" s="135" t="s">
        <v>243</v>
      </c>
      <c r="B15" s="17" t="s">
        <v>578</v>
      </c>
      <c r="C15" s="5">
        <v>1230</v>
      </c>
    </row>
    <row r="16" spans="1:5" ht="31.5" customHeight="1" x14ac:dyDescent="0.25">
      <c r="A16" s="135" t="s">
        <v>579</v>
      </c>
      <c r="B16" s="135" t="s">
        <v>580</v>
      </c>
      <c r="C16" s="5">
        <v>1200</v>
      </c>
    </row>
    <row r="17" spans="1:5 16384:16384" ht="32.25" customHeight="1" x14ac:dyDescent="0.25">
      <c r="A17" s="321"/>
      <c r="B17" s="321"/>
      <c r="C17" s="322">
        <f>SUM(C10:C16)</f>
        <v>13400</v>
      </c>
    </row>
    <row r="19" spans="1:5 16384:16384" ht="15.75" x14ac:dyDescent="0.25">
      <c r="A19" s="310" t="s">
        <v>924</v>
      </c>
      <c r="B19" s="247"/>
      <c r="C19" s="316"/>
    </row>
    <row r="20" spans="1:5 16384:16384" ht="25.5" customHeight="1" x14ac:dyDescent="0.4">
      <c r="A20" s="312" t="s">
        <v>5</v>
      </c>
      <c r="B20" s="313" t="s">
        <v>6</v>
      </c>
      <c r="C20" s="314" t="s">
        <v>2</v>
      </c>
      <c r="E20" s="109"/>
    </row>
    <row r="21" spans="1:5 16384:16384" ht="25.5" customHeight="1" x14ac:dyDescent="0.25">
      <c r="A21" s="135" t="s">
        <v>581</v>
      </c>
      <c r="B21" s="17" t="s">
        <v>582</v>
      </c>
      <c r="C21" s="5">
        <v>4525</v>
      </c>
    </row>
    <row r="22" spans="1:5 16384:16384" ht="25.5" customHeight="1" x14ac:dyDescent="0.25">
      <c r="A22" s="135" t="s">
        <v>67</v>
      </c>
      <c r="B22" s="135" t="s">
        <v>583</v>
      </c>
      <c r="C22" s="5">
        <v>20000</v>
      </c>
    </row>
    <row r="23" spans="1:5 16384:16384" ht="25.5" customHeight="1" x14ac:dyDescent="0.25">
      <c r="A23" s="135" t="s">
        <v>104</v>
      </c>
      <c r="B23" s="17" t="s">
        <v>584</v>
      </c>
      <c r="C23" s="5">
        <v>15000</v>
      </c>
    </row>
    <row r="24" spans="1:5 16384:16384" ht="25.5" customHeight="1" x14ac:dyDescent="0.25">
      <c r="A24" s="135" t="s">
        <v>104</v>
      </c>
      <c r="B24" s="135" t="s">
        <v>133</v>
      </c>
      <c r="C24" s="5">
        <v>25000</v>
      </c>
    </row>
    <row r="25" spans="1:5 16384:16384" ht="26.25" customHeight="1" x14ac:dyDescent="0.25">
      <c r="A25" s="323"/>
      <c r="B25" s="323"/>
      <c r="C25" s="322">
        <f>SUM(C21:C24)</f>
        <v>64525</v>
      </c>
    </row>
    <row r="27" spans="1:5 16384:16384" ht="15.75" x14ac:dyDescent="0.25">
      <c r="A27" s="317" t="s">
        <v>47</v>
      </c>
      <c r="B27" s="318"/>
      <c r="C27" s="316"/>
    </row>
    <row r="28" spans="1:5 16384:16384" ht="27" customHeight="1" x14ac:dyDescent="0.4">
      <c r="A28" s="312" t="s">
        <v>5</v>
      </c>
      <c r="B28" s="313" t="s">
        <v>6</v>
      </c>
      <c r="C28" s="314" t="s">
        <v>2</v>
      </c>
      <c r="E28" s="109"/>
    </row>
    <row r="29" spans="1:5 16384:16384" ht="27" customHeight="1" x14ac:dyDescent="0.25">
      <c r="A29" s="135" t="s">
        <v>585</v>
      </c>
      <c r="B29" s="17" t="s">
        <v>586</v>
      </c>
      <c r="C29" s="5">
        <v>5000</v>
      </c>
    </row>
    <row r="30" spans="1:5 16384:16384" ht="27" customHeight="1" x14ac:dyDescent="0.25">
      <c r="A30" s="135" t="s">
        <v>574</v>
      </c>
      <c r="B30" s="17" t="s">
        <v>587</v>
      </c>
      <c r="C30" s="5">
        <v>5000</v>
      </c>
    </row>
    <row r="31" spans="1:5 16384:16384" ht="27" customHeight="1" x14ac:dyDescent="0.25">
      <c r="A31" s="135" t="s">
        <v>134</v>
      </c>
      <c r="B31" s="135" t="s">
        <v>588</v>
      </c>
      <c r="C31" s="5">
        <v>3400</v>
      </c>
    </row>
    <row r="32" spans="1:5 16384:16384" ht="30" customHeight="1" x14ac:dyDescent="0.25">
      <c r="A32" s="135" t="s">
        <v>132</v>
      </c>
      <c r="B32" s="17" t="s">
        <v>590</v>
      </c>
      <c r="C32" s="5">
        <v>1200</v>
      </c>
      <c r="XFD32" s="78"/>
    </row>
    <row r="33" spans="1:5 16384:16384" ht="30" customHeight="1" x14ac:dyDescent="0.25">
      <c r="A33" s="135" t="s">
        <v>135</v>
      </c>
      <c r="B33" s="135" t="s">
        <v>592</v>
      </c>
      <c r="C33" s="5">
        <v>10000</v>
      </c>
      <c r="XFD33" s="78"/>
    </row>
    <row r="34" spans="1:5 16384:16384" ht="30" customHeight="1" x14ac:dyDescent="0.25">
      <c r="A34" s="135" t="s">
        <v>135</v>
      </c>
      <c r="B34" s="135" t="s">
        <v>591</v>
      </c>
      <c r="C34" s="5">
        <v>14000</v>
      </c>
      <c r="XFD34" s="78"/>
    </row>
    <row r="35" spans="1:5 16384:16384" ht="30" customHeight="1" x14ac:dyDescent="0.25">
      <c r="A35" s="135" t="s">
        <v>593</v>
      </c>
      <c r="B35" s="17" t="s">
        <v>594</v>
      </c>
      <c r="C35" s="5">
        <v>4500</v>
      </c>
      <c r="XFD35" s="78">
        <f t="shared" ref="XFD35:XFD40" si="0">SUM(C35:XFC35)</f>
        <v>4500</v>
      </c>
    </row>
    <row r="36" spans="1:5 16384:16384" ht="30" customHeight="1" x14ac:dyDescent="0.25">
      <c r="A36" s="135" t="s">
        <v>595</v>
      </c>
      <c r="B36" s="17" t="s">
        <v>954</v>
      </c>
      <c r="C36" s="5">
        <v>1700</v>
      </c>
      <c r="XFD36" s="78"/>
    </row>
    <row r="37" spans="1:5 16384:16384" ht="30" customHeight="1" x14ac:dyDescent="0.25">
      <c r="A37" s="135" t="s">
        <v>104</v>
      </c>
      <c r="B37" s="135" t="s">
        <v>596</v>
      </c>
      <c r="C37" s="5">
        <v>25000</v>
      </c>
      <c r="XFD37" s="78"/>
    </row>
    <row r="38" spans="1:5 16384:16384" ht="84.75" customHeight="1" x14ac:dyDescent="0.25">
      <c r="A38" s="17" t="s">
        <v>202</v>
      </c>
      <c r="B38" s="17" t="s">
        <v>955</v>
      </c>
      <c r="C38" s="5">
        <v>2000</v>
      </c>
      <c r="XFD38" s="78">
        <f t="shared" si="0"/>
        <v>2000</v>
      </c>
    </row>
    <row r="39" spans="1:5 16384:16384" ht="48" customHeight="1" x14ac:dyDescent="0.25">
      <c r="A39" s="17" t="s">
        <v>597</v>
      </c>
      <c r="B39" s="17" t="s">
        <v>598</v>
      </c>
      <c r="C39" s="5">
        <v>4200</v>
      </c>
      <c r="XFD39" s="78">
        <f t="shared" si="0"/>
        <v>4200</v>
      </c>
    </row>
    <row r="40" spans="1:5 16384:16384" ht="30" customHeight="1" x14ac:dyDescent="0.25">
      <c r="A40" s="323"/>
      <c r="B40" s="323"/>
      <c r="C40" s="322">
        <f>SUM(C29:C39)</f>
        <v>76000</v>
      </c>
      <c r="XFD40" s="78">
        <f t="shared" si="0"/>
        <v>76000</v>
      </c>
    </row>
    <row r="42" spans="1:5 16384:16384" ht="15.75" x14ac:dyDescent="0.25">
      <c r="A42" s="317" t="s">
        <v>86</v>
      </c>
      <c r="B42" s="317"/>
      <c r="C42" s="316"/>
    </row>
    <row r="43" spans="1:5 16384:16384" ht="32.25" customHeight="1" x14ac:dyDescent="0.4">
      <c r="A43" s="312" t="s">
        <v>5</v>
      </c>
      <c r="B43" s="313" t="s">
        <v>6</v>
      </c>
      <c r="C43" s="314" t="s">
        <v>2</v>
      </c>
      <c r="E43" s="109"/>
    </row>
    <row r="44" spans="1:5 16384:16384" ht="36.75" customHeight="1" x14ac:dyDescent="0.25">
      <c r="A44" s="135" t="s">
        <v>89</v>
      </c>
      <c r="B44" s="135" t="s">
        <v>956</v>
      </c>
      <c r="C44" s="5">
        <v>5000</v>
      </c>
    </row>
    <row r="45" spans="1:5 16384:16384" ht="30" customHeight="1" x14ac:dyDescent="0.25">
      <c r="A45" s="323"/>
      <c r="B45" s="323"/>
      <c r="C45" s="322">
        <f>SUM(C44)</f>
        <v>5000</v>
      </c>
    </row>
    <row r="46" spans="1:5 16384:16384" x14ac:dyDescent="0.25">
      <c r="A46" s="303"/>
      <c r="B46" s="304"/>
    </row>
    <row r="47" spans="1:5 16384:16384" ht="15.75" x14ac:dyDescent="0.25">
      <c r="A47" s="317" t="s">
        <v>87</v>
      </c>
      <c r="B47" s="318"/>
      <c r="C47" s="316"/>
    </row>
    <row r="48" spans="1:5 16384:16384" ht="30" customHeight="1" x14ac:dyDescent="0.4">
      <c r="A48" s="312" t="s">
        <v>5</v>
      </c>
      <c r="B48" s="313" t="s">
        <v>6</v>
      </c>
      <c r="C48" s="314" t="s">
        <v>2</v>
      </c>
      <c r="E48" s="109"/>
    </row>
    <row r="49" spans="1:9" ht="30" customHeight="1" x14ac:dyDescent="0.25">
      <c r="A49" s="135" t="s">
        <v>599</v>
      </c>
      <c r="B49" s="135" t="s">
        <v>600</v>
      </c>
      <c r="C49" s="5">
        <v>4800</v>
      </c>
    </row>
    <row r="50" spans="1:9" ht="30" customHeight="1" x14ac:dyDescent="0.25">
      <c r="A50" s="135" t="s">
        <v>88</v>
      </c>
      <c r="B50" s="135" t="s">
        <v>601</v>
      </c>
      <c r="C50" s="5">
        <v>5000</v>
      </c>
    </row>
    <row r="51" spans="1:9" ht="30" customHeight="1" x14ac:dyDescent="0.25">
      <c r="A51" s="135" t="s">
        <v>132</v>
      </c>
      <c r="B51" s="17" t="s">
        <v>589</v>
      </c>
      <c r="C51" s="5">
        <v>1200</v>
      </c>
    </row>
    <row r="52" spans="1:9" ht="30" customHeight="1" x14ac:dyDescent="0.25">
      <c r="A52" s="135" t="s">
        <v>243</v>
      </c>
      <c r="B52" s="17" t="s">
        <v>602</v>
      </c>
      <c r="C52" s="5">
        <v>4500</v>
      </c>
    </row>
    <row r="53" spans="1:9" ht="30" customHeight="1" x14ac:dyDescent="0.25">
      <c r="A53" s="135" t="s">
        <v>243</v>
      </c>
      <c r="B53" s="135" t="s">
        <v>603</v>
      </c>
      <c r="C53" s="5">
        <v>11000</v>
      </c>
    </row>
    <row r="54" spans="1:9" ht="27.75" customHeight="1" x14ac:dyDescent="0.25">
      <c r="A54" s="135" t="s">
        <v>135</v>
      </c>
      <c r="B54" s="135" t="s">
        <v>604</v>
      </c>
      <c r="C54" s="5">
        <v>10500</v>
      </c>
    </row>
    <row r="55" spans="1:9" ht="30" customHeight="1" x14ac:dyDescent="0.25">
      <c r="A55" s="135" t="s">
        <v>957</v>
      </c>
      <c r="B55" s="135" t="s">
        <v>605</v>
      </c>
      <c r="C55" s="5">
        <v>5000</v>
      </c>
    </row>
    <row r="56" spans="1:9" ht="30" customHeight="1" x14ac:dyDescent="0.25">
      <c r="A56" s="136" t="s">
        <v>136</v>
      </c>
      <c r="B56" s="137" t="s">
        <v>606</v>
      </c>
      <c r="C56" s="5">
        <v>8400</v>
      </c>
    </row>
    <row r="57" spans="1:9" ht="30" customHeight="1" x14ac:dyDescent="0.25">
      <c r="A57" s="17" t="s">
        <v>958</v>
      </c>
      <c r="B57" s="135" t="s">
        <v>607</v>
      </c>
      <c r="C57" s="5">
        <v>3000</v>
      </c>
    </row>
    <row r="58" spans="1:9" ht="30" customHeight="1" x14ac:dyDescent="0.25">
      <c r="A58" s="323"/>
      <c r="B58" s="323"/>
      <c r="C58" s="322">
        <f>SUM(C49:C57)</f>
        <v>53400</v>
      </c>
    </row>
    <row r="59" spans="1:9" ht="30" customHeight="1" x14ac:dyDescent="0.25">
      <c r="C59" s="80"/>
      <c r="I59" s="78"/>
    </row>
    <row r="60" spans="1:9" ht="30" customHeight="1" x14ac:dyDescent="0.25">
      <c r="B60" s="319" t="s">
        <v>14</v>
      </c>
      <c r="C60" s="320">
        <f>C58+C45+C40+C25+C17</f>
        <v>212325</v>
      </c>
    </row>
    <row r="61" spans="1:9" x14ac:dyDescent="0.25">
      <c r="B61" s="46"/>
      <c r="C61" s="58"/>
    </row>
    <row r="62" spans="1:9" ht="29.25" x14ac:dyDescent="0.25">
      <c r="B62" s="250" t="s">
        <v>938</v>
      </c>
      <c r="C62" s="251">
        <f>C60+C6</f>
        <v>383002</v>
      </c>
    </row>
  </sheetData>
  <sheetProtection selectLockedCells="1" selectUnlockedCells="1"/>
  <protectedRanges>
    <protectedRange sqref="A48" name="Bereich1_1_1_2"/>
    <protectedRange sqref="B48" name="Bereich1_13_1_2"/>
    <protectedRange sqref="A43" name="Bereich1_1_1_2_1"/>
    <protectedRange sqref="B43" name="Bereich1_13_1_2_1"/>
    <protectedRange sqref="A28" name="Bereich1_1_1_2_2"/>
    <protectedRange sqref="B28" name="Bereich1_13_1_2_2"/>
    <protectedRange sqref="A20" name="Bereich1_1_1_2_3"/>
    <protectedRange sqref="B20" name="Bereich1_13_1_2_3"/>
    <protectedRange sqref="A9" name="Bereich1_1_1_2_4"/>
    <protectedRange sqref="B9" name="Bereich1_13_1_2_4"/>
  </protectedRanges>
  <sortState ref="A21:C24">
    <sortCondition ref="A21:A24"/>
  </sortState>
  <mergeCells count="4">
    <mergeCell ref="A47:B47"/>
    <mergeCell ref="A46:B46"/>
    <mergeCell ref="A27:B27"/>
    <mergeCell ref="A42:B42"/>
  </mergeCells>
  <pageMargins left="0.70866141732283472" right="0.70866141732283472" top="0.78740157480314965" bottom="0.78740157480314965" header="0.31496062992125984" footer="0.31496062992125984"/>
  <pageSetup paperSize="9" scale="10" fitToWidth="0" fitToHeight="0" orientation="portrait" r:id="rId1"/>
  <colBreaks count="2" manualBreakCount="2">
    <brk id="3" man="1"/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E81"/>
  <sheetViews>
    <sheetView topLeftCell="A64" zoomScaleNormal="100" workbookViewId="0">
      <selection activeCell="B80" sqref="B80"/>
    </sheetView>
  </sheetViews>
  <sheetFormatPr baseColWidth="10" defaultRowHeight="15" x14ac:dyDescent="0.2"/>
  <cols>
    <col min="1" max="1" width="47.42578125" style="25" customWidth="1"/>
    <col min="2" max="2" width="46.85546875" style="25" customWidth="1"/>
    <col min="3" max="3" width="36.7109375" style="26" customWidth="1"/>
    <col min="4" max="4" width="23.5703125" style="27" customWidth="1"/>
    <col min="5" max="6" width="14.85546875" style="27" bestFit="1" customWidth="1"/>
    <col min="7" max="16384" width="11.42578125" style="27"/>
  </cols>
  <sheetData>
    <row r="1" spans="1:5" ht="15.75" x14ac:dyDescent="0.2">
      <c r="A1" s="324" t="s">
        <v>959</v>
      </c>
    </row>
    <row r="3" spans="1:5" x14ac:dyDescent="0.2">
      <c r="A3" s="231" t="s">
        <v>0</v>
      </c>
      <c r="B3" s="232"/>
      <c r="C3" s="307"/>
    </row>
    <row r="4" spans="1:5" ht="30" customHeight="1" x14ac:dyDescent="0.25">
      <c r="A4" s="305" t="s">
        <v>1</v>
      </c>
      <c r="B4" s="287" t="s">
        <v>931</v>
      </c>
      <c r="C4" s="306" t="s">
        <v>2</v>
      </c>
      <c r="D4" s="108"/>
      <c r="E4" s="108"/>
    </row>
    <row r="5" spans="1:5" ht="30" customHeight="1" x14ac:dyDescent="0.2">
      <c r="A5" s="84" t="s">
        <v>62</v>
      </c>
      <c r="B5" s="50">
        <v>10000</v>
      </c>
      <c r="C5" s="50">
        <v>85000</v>
      </c>
    </row>
    <row r="6" spans="1:5" ht="30" customHeight="1" x14ac:dyDescent="0.2">
      <c r="A6" s="87" t="s">
        <v>61</v>
      </c>
      <c r="B6" s="50"/>
      <c r="C6" s="50">
        <v>10200</v>
      </c>
    </row>
    <row r="7" spans="1:5" ht="30" customHeight="1" x14ac:dyDescent="0.2">
      <c r="A7" s="84" t="s">
        <v>137</v>
      </c>
      <c r="B7" s="50"/>
      <c r="C7" s="50">
        <v>10900</v>
      </c>
    </row>
    <row r="8" spans="1:5" ht="30" customHeight="1" x14ac:dyDescent="0.2">
      <c r="A8" s="87" t="s">
        <v>63</v>
      </c>
      <c r="B8" s="50">
        <v>20000</v>
      </c>
      <c r="C8" s="50">
        <v>70000</v>
      </c>
    </row>
    <row r="9" spans="1:5" ht="30" customHeight="1" x14ac:dyDescent="0.2">
      <c r="A9" s="88" t="s">
        <v>64</v>
      </c>
      <c r="B9" s="50">
        <v>30000</v>
      </c>
      <c r="C9" s="50">
        <v>80000</v>
      </c>
    </row>
    <row r="10" spans="1:5" ht="30" customHeight="1" x14ac:dyDescent="0.2">
      <c r="A10" s="51"/>
      <c r="B10" s="218"/>
      <c r="C10" s="54">
        <f>SUM(C5:C9)</f>
        <v>256100</v>
      </c>
    </row>
    <row r="11" spans="1:5" ht="30" customHeight="1" x14ac:dyDescent="0.4">
      <c r="A11" s="51"/>
      <c r="B11" s="51"/>
      <c r="C11" s="31"/>
      <c r="E11" s="109"/>
    </row>
    <row r="12" spans="1:5" s="30" customFormat="1" ht="42.75" customHeight="1" x14ac:dyDescent="0.25">
      <c r="A12" s="310" t="s">
        <v>960</v>
      </c>
      <c r="B12" s="327"/>
      <c r="C12" s="328"/>
    </row>
    <row r="13" spans="1:5" s="30" customFormat="1" ht="30" customHeight="1" x14ac:dyDescent="0.2">
      <c r="A13" s="325" t="s">
        <v>5</v>
      </c>
      <c r="B13" s="325" t="s">
        <v>6</v>
      </c>
      <c r="C13" s="326" t="s">
        <v>2</v>
      </c>
    </row>
    <row r="14" spans="1:5" ht="30" customHeight="1" x14ac:dyDescent="0.2">
      <c r="A14" s="56" t="s">
        <v>109</v>
      </c>
      <c r="B14" s="107" t="s">
        <v>236</v>
      </c>
      <c r="C14" s="50">
        <v>7500</v>
      </c>
    </row>
    <row r="15" spans="1:5" ht="30" customHeight="1" x14ac:dyDescent="0.2">
      <c r="A15" s="56" t="s">
        <v>242</v>
      </c>
      <c r="B15" s="107" t="s">
        <v>226</v>
      </c>
      <c r="C15" s="50">
        <v>2500</v>
      </c>
    </row>
    <row r="16" spans="1:5" ht="30" customHeight="1" x14ac:dyDescent="0.2">
      <c r="A16" s="56" t="s">
        <v>253</v>
      </c>
      <c r="B16" s="107" t="s">
        <v>237</v>
      </c>
      <c r="C16" s="50">
        <f>12000+4000</f>
        <v>16000</v>
      </c>
    </row>
    <row r="17" spans="1:3" ht="30" customHeight="1" x14ac:dyDescent="0.2">
      <c r="A17" s="56" t="s">
        <v>79</v>
      </c>
      <c r="B17" s="107" t="s">
        <v>111</v>
      </c>
      <c r="C17" s="50">
        <v>10000</v>
      </c>
    </row>
    <row r="18" spans="1:3" ht="30" customHeight="1" x14ac:dyDescent="0.2">
      <c r="A18" s="56" t="s">
        <v>248</v>
      </c>
      <c r="B18" s="107" t="s">
        <v>227</v>
      </c>
      <c r="C18" s="50">
        <v>10000</v>
      </c>
    </row>
    <row r="19" spans="1:3" ht="30" customHeight="1" x14ac:dyDescent="0.2">
      <c r="A19" s="56" t="s">
        <v>245</v>
      </c>
      <c r="B19" s="107" t="s">
        <v>238</v>
      </c>
      <c r="C19" s="50">
        <v>9000</v>
      </c>
    </row>
    <row r="20" spans="1:3" ht="30" customHeight="1" x14ac:dyDescent="0.2">
      <c r="A20" s="56" t="s">
        <v>961</v>
      </c>
      <c r="B20" s="107" t="s">
        <v>962</v>
      </c>
      <c r="C20" s="50">
        <v>10400</v>
      </c>
    </row>
    <row r="21" spans="1:3" ht="30" customHeight="1" x14ac:dyDescent="0.2">
      <c r="A21" s="56" t="s">
        <v>250</v>
      </c>
      <c r="B21" s="107" t="s">
        <v>230</v>
      </c>
      <c r="C21" s="50">
        <v>12000</v>
      </c>
    </row>
    <row r="22" spans="1:3" ht="30" customHeight="1" x14ac:dyDescent="0.2">
      <c r="A22" s="56" t="s">
        <v>251</v>
      </c>
      <c r="B22" s="107" t="s">
        <v>231</v>
      </c>
      <c r="C22" s="50">
        <v>9700</v>
      </c>
    </row>
    <row r="23" spans="1:3" ht="30" customHeight="1" x14ac:dyDescent="0.2">
      <c r="A23" s="56" t="s">
        <v>117</v>
      </c>
      <c r="B23" s="107" t="s">
        <v>232</v>
      </c>
      <c r="C23" s="50">
        <v>10000</v>
      </c>
    </row>
    <row r="24" spans="1:3" ht="30" customHeight="1" x14ac:dyDescent="0.2">
      <c r="A24" s="56" t="s">
        <v>243</v>
      </c>
      <c r="B24" s="107" t="s">
        <v>233</v>
      </c>
      <c r="C24" s="50">
        <v>9700</v>
      </c>
    </row>
    <row r="25" spans="1:3" ht="30" customHeight="1" x14ac:dyDescent="0.2">
      <c r="A25" s="56" t="s">
        <v>67</v>
      </c>
      <c r="B25" s="107" t="s">
        <v>228</v>
      </c>
      <c r="C25" s="50">
        <v>3000</v>
      </c>
    </row>
    <row r="26" spans="1:3" ht="30" customHeight="1" x14ac:dyDescent="0.2">
      <c r="A26" s="56" t="s">
        <v>51</v>
      </c>
      <c r="B26" s="107" t="s">
        <v>112</v>
      </c>
      <c r="C26" s="50">
        <v>4900</v>
      </c>
    </row>
    <row r="27" spans="1:3" ht="30" customHeight="1" x14ac:dyDescent="0.2">
      <c r="A27" s="56" t="s">
        <v>247</v>
      </c>
      <c r="B27" s="107" t="s">
        <v>240</v>
      </c>
      <c r="C27" s="50">
        <v>5000</v>
      </c>
    </row>
    <row r="28" spans="1:3" ht="30" customHeight="1" x14ac:dyDescent="0.2">
      <c r="A28" s="56" t="s">
        <v>252</v>
      </c>
      <c r="B28" s="107" t="s">
        <v>235</v>
      </c>
      <c r="C28" s="50">
        <v>12000</v>
      </c>
    </row>
    <row r="29" spans="1:3" ht="30" customHeight="1" x14ac:dyDescent="0.2">
      <c r="A29" s="56" t="s">
        <v>246</v>
      </c>
      <c r="B29" s="107" t="s">
        <v>239</v>
      </c>
      <c r="C29" s="50">
        <v>5000</v>
      </c>
    </row>
    <row r="30" spans="1:3" ht="30" customHeight="1" x14ac:dyDescent="0.2">
      <c r="A30" s="56" t="s">
        <v>244</v>
      </c>
      <c r="B30" s="107" t="s">
        <v>234</v>
      </c>
      <c r="C30" s="50">
        <v>10000</v>
      </c>
    </row>
    <row r="31" spans="1:3" ht="30" customHeight="1" x14ac:dyDescent="0.2">
      <c r="A31" s="56" t="s">
        <v>106</v>
      </c>
      <c r="B31" s="107" t="s">
        <v>229</v>
      </c>
      <c r="C31" s="50">
        <v>5575</v>
      </c>
    </row>
    <row r="32" spans="1:3" s="30" customFormat="1" ht="30" customHeight="1" x14ac:dyDescent="0.2">
      <c r="A32" s="56" t="s">
        <v>254</v>
      </c>
      <c r="B32" s="107" t="s">
        <v>241</v>
      </c>
      <c r="C32" s="50">
        <v>5000</v>
      </c>
    </row>
    <row r="33" spans="1:5" s="30" customFormat="1" ht="30" customHeight="1" x14ac:dyDescent="0.2">
      <c r="A33" s="329"/>
      <c r="B33" s="330"/>
      <c r="C33" s="282">
        <f>SUM(C14:C32)</f>
        <v>157275</v>
      </c>
    </row>
    <row r="34" spans="1:5" s="30" customFormat="1" ht="30" customHeight="1" x14ac:dyDescent="0.2">
      <c r="A34" s="51"/>
      <c r="B34" s="52"/>
      <c r="C34" s="31"/>
    </row>
    <row r="35" spans="1:5" s="30" customFormat="1" ht="27.95" customHeight="1" x14ac:dyDescent="0.25">
      <c r="A35" s="310" t="s">
        <v>92</v>
      </c>
      <c r="B35" s="331"/>
      <c r="C35" s="328"/>
    </row>
    <row r="36" spans="1:5" s="30" customFormat="1" ht="27.95" customHeight="1" x14ac:dyDescent="0.4">
      <c r="A36" s="325" t="s">
        <v>5</v>
      </c>
      <c r="B36" s="325" t="s">
        <v>6</v>
      </c>
      <c r="C36" s="326" t="s">
        <v>2</v>
      </c>
      <c r="E36" s="109"/>
    </row>
    <row r="37" spans="1:5" ht="27.95" customHeight="1" x14ac:dyDescent="0.2">
      <c r="A37" s="56" t="s">
        <v>179</v>
      </c>
      <c r="B37" s="107" t="s">
        <v>188</v>
      </c>
      <c r="C37" s="53">
        <v>8000</v>
      </c>
    </row>
    <row r="38" spans="1:5" ht="30" customHeight="1" x14ac:dyDescent="0.2">
      <c r="A38" s="56" t="s">
        <v>183</v>
      </c>
      <c r="B38" s="107" t="s">
        <v>186</v>
      </c>
      <c r="C38" s="53">
        <v>4000</v>
      </c>
    </row>
    <row r="39" spans="1:5" ht="30" customHeight="1" x14ac:dyDescent="0.2">
      <c r="A39" s="56" t="s">
        <v>114</v>
      </c>
      <c r="B39" s="107" t="s">
        <v>191</v>
      </c>
      <c r="C39" s="53">
        <v>5000</v>
      </c>
    </row>
    <row r="40" spans="1:5" ht="30" customHeight="1" x14ac:dyDescent="0.2">
      <c r="A40" s="56" t="s">
        <v>180</v>
      </c>
      <c r="B40" s="107" t="s">
        <v>193</v>
      </c>
      <c r="C40" s="53">
        <v>2000</v>
      </c>
    </row>
    <row r="41" spans="1:5" ht="30" customHeight="1" x14ac:dyDescent="0.2">
      <c r="A41" s="56" t="s">
        <v>182</v>
      </c>
      <c r="B41" s="107" t="s">
        <v>195</v>
      </c>
      <c r="C41" s="53">
        <v>4000</v>
      </c>
    </row>
    <row r="42" spans="1:5" ht="30" customHeight="1" x14ac:dyDescent="0.2">
      <c r="A42" s="56" t="s">
        <v>181</v>
      </c>
      <c r="B42" s="107" t="s">
        <v>194</v>
      </c>
      <c r="C42" s="53">
        <v>2000</v>
      </c>
    </row>
    <row r="43" spans="1:5" ht="30" customHeight="1" x14ac:dyDescent="0.2">
      <c r="A43" s="56" t="s">
        <v>113</v>
      </c>
      <c r="B43" s="107" t="s">
        <v>192</v>
      </c>
      <c r="C43" s="53">
        <v>5000</v>
      </c>
    </row>
    <row r="44" spans="1:5" ht="30" customHeight="1" x14ac:dyDescent="0.2">
      <c r="A44" s="56" t="s">
        <v>184</v>
      </c>
      <c r="B44" s="107" t="s">
        <v>189</v>
      </c>
      <c r="C44" s="53">
        <v>2000</v>
      </c>
    </row>
    <row r="45" spans="1:5" ht="30" customHeight="1" x14ac:dyDescent="0.2">
      <c r="A45" s="56" t="s">
        <v>185</v>
      </c>
      <c r="B45" s="107" t="s">
        <v>190</v>
      </c>
      <c r="C45" s="53">
        <v>3000</v>
      </c>
    </row>
    <row r="46" spans="1:5" ht="30" customHeight="1" x14ac:dyDescent="0.2">
      <c r="A46" s="56" t="s">
        <v>178</v>
      </c>
      <c r="B46" s="107" t="s">
        <v>187</v>
      </c>
      <c r="C46" s="53">
        <v>4000</v>
      </c>
    </row>
    <row r="47" spans="1:5" s="30" customFormat="1" ht="30" customHeight="1" x14ac:dyDescent="0.2">
      <c r="A47" s="329"/>
      <c r="B47" s="329"/>
      <c r="C47" s="282">
        <f>SUM(C37:C46)</f>
        <v>39000</v>
      </c>
    </row>
    <row r="48" spans="1:5" s="30" customFormat="1" ht="30" customHeight="1" x14ac:dyDescent="0.2">
      <c r="A48" s="85"/>
      <c r="B48" s="85"/>
      <c r="C48" s="31"/>
    </row>
    <row r="49" spans="1:5" s="30" customFormat="1" ht="30" customHeight="1" x14ac:dyDescent="0.25">
      <c r="A49" s="310" t="s">
        <v>963</v>
      </c>
      <c r="B49" s="332"/>
      <c r="C49" s="289"/>
    </row>
    <row r="50" spans="1:5" s="30" customFormat="1" ht="30" customHeight="1" x14ac:dyDescent="0.4">
      <c r="A50" s="325" t="s">
        <v>5</v>
      </c>
      <c r="B50" s="325" t="s">
        <v>6</v>
      </c>
      <c r="C50" s="326" t="s">
        <v>2</v>
      </c>
      <c r="E50" s="109"/>
    </row>
    <row r="51" spans="1:5" s="30" customFormat="1" ht="30" customHeight="1" x14ac:dyDescent="0.2">
      <c r="A51" s="56" t="s">
        <v>223</v>
      </c>
      <c r="B51" s="107" t="s">
        <v>218</v>
      </c>
      <c r="C51" s="53">
        <v>10000</v>
      </c>
    </row>
    <row r="52" spans="1:5" s="30" customFormat="1" ht="30" customHeight="1" x14ac:dyDescent="0.2">
      <c r="A52" s="56" t="s">
        <v>110</v>
      </c>
      <c r="B52" s="107" t="s">
        <v>211</v>
      </c>
      <c r="C52" s="53">
        <v>8000</v>
      </c>
    </row>
    <row r="53" spans="1:5" s="30" customFormat="1" ht="30" customHeight="1" x14ac:dyDescent="0.2">
      <c r="A53" s="56" t="s">
        <v>224</v>
      </c>
      <c r="B53" s="107" t="s">
        <v>217</v>
      </c>
      <c r="C53" s="53">
        <v>8000</v>
      </c>
    </row>
    <row r="54" spans="1:5" s="30" customFormat="1" ht="48" customHeight="1" x14ac:dyDescent="0.2">
      <c r="A54" s="56" t="s">
        <v>207</v>
      </c>
      <c r="B54" s="107" t="s">
        <v>967</v>
      </c>
      <c r="C54" s="53">
        <v>10000</v>
      </c>
    </row>
    <row r="55" spans="1:5" s="30" customFormat="1" ht="30" customHeight="1" x14ac:dyDescent="0.2">
      <c r="A55" s="56" t="s">
        <v>225</v>
      </c>
      <c r="B55" s="107" t="s">
        <v>216</v>
      </c>
      <c r="C55" s="53">
        <v>2000</v>
      </c>
    </row>
    <row r="56" spans="1:5" s="30" customFormat="1" ht="30" customHeight="1" x14ac:dyDescent="0.2">
      <c r="A56" s="56" t="s">
        <v>222</v>
      </c>
      <c r="B56" s="107" t="s">
        <v>966</v>
      </c>
      <c r="C56" s="53">
        <v>14800</v>
      </c>
    </row>
    <row r="57" spans="1:5" s="30" customFormat="1" ht="30" customHeight="1" x14ac:dyDescent="0.2">
      <c r="A57" s="56" t="s">
        <v>208</v>
      </c>
      <c r="B57" s="107" t="s">
        <v>219</v>
      </c>
      <c r="C57" s="53">
        <v>10000</v>
      </c>
    </row>
    <row r="58" spans="1:5" s="30" customFormat="1" ht="30" customHeight="1" x14ac:dyDescent="0.2">
      <c r="A58" s="56" t="s">
        <v>204</v>
      </c>
      <c r="B58" s="107" t="s">
        <v>964</v>
      </c>
      <c r="C58" s="53">
        <v>9000</v>
      </c>
    </row>
    <row r="59" spans="1:5" s="30" customFormat="1" ht="30" customHeight="1" x14ac:dyDescent="0.2">
      <c r="A59" s="56" t="s">
        <v>205</v>
      </c>
      <c r="B59" s="107" t="s">
        <v>965</v>
      </c>
      <c r="C59" s="53">
        <v>2450</v>
      </c>
    </row>
    <row r="60" spans="1:5" s="30" customFormat="1" ht="30" customHeight="1" x14ac:dyDescent="0.2">
      <c r="A60" s="56" t="s">
        <v>206</v>
      </c>
      <c r="B60" s="107" t="s">
        <v>215</v>
      </c>
      <c r="C60" s="53">
        <v>10000</v>
      </c>
    </row>
    <row r="61" spans="1:5" s="30" customFormat="1" ht="30" customHeight="1" x14ac:dyDescent="0.2">
      <c r="A61" s="56" t="s">
        <v>52</v>
      </c>
      <c r="B61" s="107" t="s">
        <v>214</v>
      </c>
      <c r="C61" s="53">
        <v>15000</v>
      </c>
    </row>
    <row r="62" spans="1:5" s="30" customFormat="1" ht="30" customHeight="1" x14ac:dyDescent="0.2">
      <c r="A62" s="56" t="s">
        <v>209</v>
      </c>
      <c r="B62" s="107" t="s">
        <v>220</v>
      </c>
      <c r="C62" s="53">
        <v>3000</v>
      </c>
    </row>
    <row r="63" spans="1:5" s="86" customFormat="1" ht="30" customHeight="1" x14ac:dyDescent="0.2">
      <c r="A63" s="107" t="s">
        <v>203</v>
      </c>
      <c r="B63" s="107" t="s">
        <v>213</v>
      </c>
      <c r="C63" s="53">
        <v>10000</v>
      </c>
    </row>
    <row r="64" spans="1:5" s="86" customFormat="1" ht="30" customHeight="1" x14ac:dyDescent="0.2">
      <c r="A64" s="107" t="s">
        <v>202</v>
      </c>
      <c r="B64" s="107" t="s">
        <v>210</v>
      </c>
      <c r="C64" s="53">
        <v>1400</v>
      </c>
    </row>
    <row r="65" spans="1:3" s="86" customFormat="1" ht="30" customHeight="1" x14ac:dyDescent="0.2">
      <c r="A65" s="56" t="s">
        <v>221</v>
      </c>
      <c r="B65" s="107" t="s">
        <v>212</v>
      </c>
      <c r="C65" s="53">
        <v>5500</v>
      </c>
    </row>
    <row r="66" spans="1:3" s="86" customFormat="1" ht="30" customHeight="1" x14ac:dyDescent="0.2">
      <c r="A66" s="329"/>
      <c r="B66" s="329"/>
      <c r="C66" s="282">
        <f>SUM(C51:C65)</f>
        <v>119150</v>
      </c>
    </row>
    <row r="67" spans="1:3" s="86" customFormat="1" ht="30" customHeight="1" x14ac:dyDescent="0.2">
      <c r="A67" s="81"/>
      <c r="B67" s="81"/>
      <c r="C67" s="83"/>
    </row>
    <row r="68" spans="1:3" s="86" customFormat="1" ht="30" customHeight="1" x14ac:dyDescent="0.25">
      <c r="A68" s="247" t="s">
        <v>936</v>
      </c>
      <c r="B68" s="332"/>
      <c r="C68" s="289"/>
    </row>
    <row r="69" spans="1:3" s="86" customFormat="1" ht="30" customHeight="1" x14ac:dyDescent="0.2">
      <c r="A69" s="325" t="s">
        <v>5</v>
      </c>
      <c r="B69" s="325" t="s">
        <v>6</v>
      </c>
      <c r="C69" s="326" t="s">
        <v>2</v>
      </c>
    </row>
    <row r="70" spans="1:3" s="86" customFormat="1" ht="30" customHeight="1" x14ac:dyDescent="0.2">
      <c r="A70" s="143" t="s">
        <v>52</v>
      </c>
      <c r="B70" s="17" t="s">
        <v>919</v>
      </c>
      <c r="C70" s="53">
        <v>23500</v>
      </c>
    </row>
    <row r="71" spans="1:3" s="86" customFormat="1" ht="30" customHeight="1" x14ac:dyDescent="0.2">
      <c r="A71" s="219"/>
      <c r="B71" s="224"/>
      <c r="C71" s="82">
        <f>SUM(C70)</f>
        <v>23500</v>
      </c>
    </row>
    <row r="72" spans="1:3" s="86" customFormat="1" ht="30" customHeight="1" x14ac:dyDescent="0.2">
      <c r="A72" s="220"/>
      <c r="B72" s="196"/>
      <c r="C72" s="225"/>
    </row>
    <row r="73" spans="1:3" s="86" customFormat="1" ht="30" customHeight="1" x14ac:dyDescent="0.25">
      <c r="A73" s="247" t="s">
        <v>937</v>
      </c>
      <c r="B73" s="332"/>
      <c r="C73" s="289"/>
    </row>
    <row r="74" spans="1:3" s="86" customFormat="1" ht="30" customHeight="1" x14ac:dyDescent="0.2">
      <c r="A74" s="325" t="s">
        <v>5</v>
      </c>
      <c r="B74" s="325" t="s">
        <v>6</v>
      </c>
      <c r="C74" s="326" t="s">
        <v>2</v>
      </c>
    </row>
    <row r="75" spans="1:3" s="86" customFormat="1" ht="30" customHeight="1" x14ac:dyDescent="0.2">
      <c r="A75" s="145" t="s">
        <v>725</v>
      </c>
      <c r="B75" s="17" t="s">
        <v>920</v>
      </c>
      <c r="C75" s="53">
        <v>20000</v>
      </c>
    </row>
    <row r="76" spans="1:3" s="86" customFormat="1" ht="30" customHeight="1" x14ac:dyDescent="0.2">
      <c r="A76" s="215"/>
      <c r="B76" s="216"/>
      <c r="C76" s="82">
        <f>SUM(C75)</f>
        <v>20000</v>
      </c>
    </row>
    <row r="77" spans="1:3" s="86" customFormat="1" ht="30" customHeight="1" x14ac:dyDescent="0.2">
      <c r="A77" s="81"/>
      <c r="B77" s="196"/>
      <c r="C77" s="83"/>
    </row>
    <row r="78" spans="1:3" ht="30" customHeight="1" x14ac:dyDescent="0.2">
      <c r="B78" s="90" t="s">
        <v>14</v>
      </c>
      <c r="C78" s="91">
        <f>C76+C71+C66+C47+C33</f>
        <v>358925</v>
      </c>
    </row>
    <row r="80" spans="1:3" ht="28.5" x14ac:dyDescent="0.2">
      <c r="B80" s="250" t="s">
        <v>938</v>
      </c>
      <c r="C80" s="333">
        <f>C78+C10</f>
        <v>615025</v>
      </c>
    </row>
    <row r="81" spans="3:3" x14ac:dyDescent="0.2">
      <c r="C81" s="38"/>
    </row>
  </sheetData>
  <sheetProtection selectLockedCells="1" selectUnlockedCells="1"/>
  <sortState ref="A51:C65">
    <sortCondition ref="A51:A65"/>
  </sortState>
  <pageMargins left="0.7" right="0.7" top="0.78740157499999996" bottom="0.78740157499999996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12" sqref="B12"/>
    </sheetView>
  </sheetViews>
  <sheetFormatPr baseColWidth="10" defaultRowHeight="15" x14ac:dyDescent="0.2"/>
  <cols>
    <col min="1" max="1" width="47.42578125" style="25" customWidth="1"/>
    <col min="2" max="2" width="46.85546875" style="25" customWidth="1"/>
    <col min="3" max="3" width="36.7109375" style="26" customWidth="1"/>
    <col min="4" max="16384" width="11.42578125" style="27"/>
  </cols>
  <sheetData>
    <row r="1" spans="1:5" ht="30.75" customHeight="1" x14ac:dyDescent="0.2">
      <c r="A1" s="324" t="s">
        <v>889</v>
      </c>
    </row>
    <row r="2" spans="1:5" ht="30" customHeight="1" x14ac:dyDescent="0.2">
      <c r="A2" s="51"/>
      <c r="B2" s="51"/>
      <c r="C2" s="31"/>
    </row>
    <row r="3" spans="1:5" s="86" customFormat="1" ht="30" customHeight="1" x14ac:dyDescent="0.25">
      <c r="A3" s="310" t="s">
        <v>65</v>
      </c>
      <c r="B3" s="311"/>
      <c r="C3" s="288"/>
    </row>
    <row r="4" spans="1:5" s="86" customFormat="1" ht="30" customHeight="1" x14ac:dyDescent="0.4">
      <c r="A4" s="325" t="s">
        <v>5</v>
      </c>
      <c r="B4" s="325" t="s">
        <v>6</v>
      </c>
      <c r="C4" s="326" t="s">
        <v>2</v>
      </c>
      <c r="E4" s="109"/>
    </row>
    <row r="5" spans="1:5" s="30" customFormat="1" ht="30" customHeight="1" x14ac:dyDescent="0.2">
      <c r="A5" s="107" t="s">
        <v>968</v>
      </c>
      <c r="B5" s="107" t="s">
        <v>891</v>
      </c>
      <c r="C5" s="50">
        <v>20000</v>
      </c>
    </row>
    <row r="6" spans="1:5" s="86" customFormat="1" ht="42" customHeight="1" x14ac:dyDescent="0.2">
      <c r="A6" s="56" t="s">
        <v>115</v>
      </c>
      <c r="B6" s="107" t="s">
        <v>909</v>
      </c>
      <c r="C6" s="50">
        <v>10000</v>
      </c>
    </row>
    <row r="7" spans="1:5" s="86" customFormat="1" ht="42" customHeight="1" x14ac:dyDescent="0.2">
      <c r="A7" s="56" t="s">
        <v>892</v>
      </c>
      <c r="B7" s="107" t="s">
        <v>893</v>
      </c>
      <c r="C7" s="50">
        <v>4000</v>
      </c>
    </row>
    <row r="8" spans="1:5" s="86" customFormat="1" ht="30" customHeight="1" x14ac:dyDescent="0.2">
      <c r="A8" s="56" t="s">
        <v>175</v>
      </c>
      <c r="B8" s="107" t="s">
        <v>12</v>
      </c>
      <c r="C8" s="50">
        <v>4000</v>
      </c>
    </row>
    <row r="9" spans="1:5" s="86" customFormat="1" ht="30" customHeight="1" x14ac:dyDescent="0.2">
      <c r="A9" s="56" t="s">
        <v>894</v>
      </c>
      <c r="B9" s="107" t="s">
        <v>910</v>
      </c>
      <c r="C9" s="50">
        <v>11000</v>
      </c>
    </row>
    <row r="10" spans="1:5" s="86" customFormat="1" ht="30" customHeight="1" x14ac:dyDescent="0.2">
      <c r="A10" s="56" t="s">
        <v>99</v>
      </c>
      <c r="B10" s="107" t="s">
        <v>890</v>
      </c>
      <c r="C10" s="50">
        <v>6000</v>
      </c>
    </row>
    <row r="11" spans="1:5" s="86" customFormat="1" ht="30" customHeight="1" x14ac:dyDescent="0.2">
      <c r="A11" s="56" t="s">
        <v>66</v>
      </c>
      <c r="B11" s="107" t="s">
        <v>176</v>
      </c>
      <c r="C11" s="50">
        <v>15000</v>
      </c>
    </row>
    <row r="12" spans="1:5" s="30" customFormat="1" ht="47.25" customHeight="1" x14ac:dyDescent="0.2">
      <c r="A12" s="49" t="s">
        <v>116</v>
      </c>
      <c r="B12" s="107" t="s">
        <v>969</v>
      </c>
      <c r="C12" s="50">
        <v>20000</v>
      </c>
    </row>
    <row r="13" spans="1:5" s="30" customFormat="1" ht="30" customHeight="1" x14ac:dyDescent="0.2">
      <c r="A13" s="56" t="s">
        <v>104</v>
      </c>
      <c r="B13" s="107" t="s">
        <v>177</v>
      </c>
      <c r="C13" s="50">
        <v>10000</v>
      </c>
    </row>
    <row r="14" spans="1:5" s="30" customFormat="1" ht="30" customHeight="1" x14ac:dyDescent="0.2">
      <c r="A14" s="270"/>
      <c r="B14" s="270"/>
      <c r="C14" s="282">
        <f>SUM(C5:C13)</f>
        <v>100000</v>
      </c>
    </row>
    <row r="15" spans="1:5" s="30" customFormat="1" ht="30" customHeight="1" x14ac:dyDescent="0.2">
      <c r="A15" s="52"/>
      <c r="B15" s="52"/>
      <c r="C15" s="31"/>
    </row>
    <row r="16" spans="1:5" s="86" customFormat="1" ht="30" customHeight="1" x14ac:dyDescent="0.25">
      <c r="A16" s="310" t="s">
        <v>68</v>
      </c>
      <c r="B16" s="331"/>
      <c r="C16" s="334"/>
    </row>
    <row r="17" spans="1:5" s="86" customFormat="1" ht="30" customHeight="1" x14ac:dyDescent="0.4">
      <c r="A17" s="325" t="s">
        <v>5</v>
      </c>
      <c r="B17" s="325" t="s">
        <v>6</v>
      </c>
      <c r="C17" s="326" t="s">
        <v>2</v>
      </c>
      <c r="E17" s="109"/>
    </row>
    <row r="18" spans="1:5" s="86" customFormat="1" ht="30" customHeight="1" x14ac:dyDescent="0.2">
      <c r="A18" s="56" t="s">
        <v>196</v>
      </c>
      <c r="B18" s="107" t="s">
        <v>895</v>
      </c>
      <c r="C18" s="53">
        <v>7450</v>
      </c>
    </row>
    <row r="19" spans="1:5" s="86" customFormat="1" ht="45.75" customHeight="1" x14ac:dyDescent="0.2">
      <c r="A19" s="56" t="s">
        <v>197</v>
      </c>
      <c r="B19" s="107" t="s">
        <v>198</v>
      </c>
      <c r="C19" s="53">
        <v>10000</v>
      </c>
    </row>
    <row r="20" spans="1:5" s="86" customFormat="1" ht="48.75" customHeight="1" x14ac:dyDescent="0.2">
      <c r="A20" s="56" t="s">
        <v>970</v>
      </c>
      <c r="B20" s="107" t="s">
        <v>971</v>
      </c>
      <c r="C20" s="53">
        <v>18000</v>
      </c>
    </row>
    <row r="21" spans="1:5" s="86" customFormat="1" ht="30" customHeight="1" x14ac:dyDescent="0.2">
      <c r="A21" s="56" t="s">
        <v>104</v>
      </c>
      <c r="B21" s="107" t="s">
        <v>199</v>
      </c>
      <c r="C21" s="53">
        <v>2000</v>
      </c>
    </row>
    <row r="22" spans="1:5" s="86" customFormat="1" ht="30" customHeight="1" x14ac:dyDescent="0.2">
      <c r="A22" s="56" t="s">
        <v>27</v>
      </c>
      <c r="B22" s="107" t="s">
        <v>896</v>
      </c>
      <c r="C22" s="53">
        <v>11700</v>
      </c>
    </row>
    <row r="23" spans="1:5" s="86" customFormat="1" ht="30" customHeight="1" x14ac:dyDescent="0.2">
      <c r="A23" s="56" t="s">
        <v>27</v>
      </c>
      <c r="B23" s="107" t="s">
        <v>200</v>
      </c>
      <c r="C23" s="53">
        <v>678</v>
      </c>
    </row>
    <row r="24" spans="1:5" s="86" customFormat="1" ht="30" customHeight="1" x14ac:dyDescent="0.2">
      <c r="A24" s="335"/>
      <c r="B24" s="336"/>
      <c r="C24" s="337">
        <f>SUM(C18:C23)</f>
        <v>49828</v>
      </c>
    </row>
    <row r="25" spans="1:5" s="86" customFormat="1" ht="30" customHeight="1" x14ac:dyDescent="0.2">
      <c r="A25" s="81"/>
      <c r="B25" s="81"/>
      <c r="C25" s="83"/>
    </row>
    <row r="26" spans="1:5" s="86" customFormat="1" ht="30" customHeight="1" x14ac:dyDescent="0.25">
      <c r="A26" s="310" t="s">
        <v>69</v>
      </c>
      <c r="B26" s="331"/>
      <c r="C26" s="334"/>
    </row>
    <row r="27" spans="1:5" s="86" customFormat="1" ht="30" customHeight="1" x14ac:dyDescent="0.4">
      <c r="A27" s="325" t="s">
        <v>5</v>
      </c>
      <c r="B27" s="325" t="s">
        <v>6</v>
      </c>
      <c r="C27" s="326" t="s">
        <v>2</v>
      </c>
      <c r="E27" s="109"/>
    </row>
    <row r="28" spans="1:5" s="86" customFormat="1" ht="30" customHeight="1" x14ac:dyDescent="0.2">
      <c r="A28" s="175" t="s">
        <v>745</v>
      </c>
      <c r="B28" s="107" t="s">
        <v>897</v>
      </c>
      <c r="C28" s="57">
        <v>70000</v>
      </c>
    </row>
    <row r="29" spans="1:5" s="86" customFormat="1" ht="30" customHeight="1" x14ac:dyDescent="0.2">
      <c r="A29" s="260"/>
      <c r="B29" s="260"/>
      <c r="C29" s="282">
        <f>SUM(C28:C28)</f>
        <v>70000</v>
      </c>
    </row>
    <row r="30" spans="1:5" s="86" customFormat="1" ht="30" customHeight="1" x14ac:dyDescent="0.2">
      <c r="A30" s="89"/>
      <c r="B30" s="89"/>
      <c r="C30" s="31"/>
    </row>
    <row r="31" spans="1:5" s="86" customFormat="1" ht="30" customHeight="1" x14ac:dyDescent="0.25">
      <c r="A31" s="310" t="s">
        <v>120</v>
      </c>
      <c r="B31" s="332"/>
      <c r="C31" s="289"/>
    </row>
    <row r="32" spans="1:5" s="86" customFormat="1" ht="30" customHeight="1" x14ac:dyDescent="0.4">
      <c r="A32" s="325" t="s">
        <v>5</v>
      </c>
      <c r="B32" s="325" t="s">
        <v>6</v>
      </c>
      <c r="C32" s="326" t="s">
        <v>2</v>
      </c>
      <c r="E32" s="109"/>
    </row>
    <row r="33" spans="1:3" s="86" customFormat="1" ht="30" customHeight="1" x14ac:dyDescent="0.2">
      <c r="A33" s="56" t="s">
        <v>898</v>
      </c>
      <c r="B33" s="55" t="s">
        <v>900</v>
      </c>
      <c r="C33" s="57">
        <v>600</v>
      </c>
    </row>
    <row r="34" spans="1:3" s="86" customFormat="1" ht="30" customHeight="1" x14ac:dyDescent="0.2">
      <c r="A34" s="56" t="s">
        <v>32</v>
      </c>
      <c r="B34" s="55" t="s">
        <v>902</v>
      </c>
      <c r="C34" s="57">
        <v>47400</v>
      </c>
    </row>
    <row r="35" spans="1:3" s="86" customFormat="1" ht="39.75" customHeight="1" x14ac:dyDescent="0.2">
      <c r="A35" s="56" t="s">
        <v>201</v>
      </c>
      <c r="B35" s="55" t="s">
        <v>899</v>
      </c>
      <c r="C35" s="57">
        <v>15900</v>
      </c>
    </row>
    <row r="36" spans="1:3" s="86" customFormat="1" ht="30" customHeight="1" x14ac:dyDescent="0.2">
      <c r="A36" s="56" t="s">
        <v>785</v>
      </c>
      <c r="B36" s="55" t="s">
        <v>901</v>
      </c>
      <c r="C36" s="57">
        <v>67600</v>
      </c>
    </row>
    <row r="37" spans="1:3" s="86" customFormat="1" ht="30" customHeight="1" x14ac:dyDescent="0.2">
      <c r="A37" s="260"/>
      <c r="B37" s="260"/>
      <c r="C37" s="282">
        <f>SUM(C33:C36)</f>
        <v>131500</v>
      </c>
    </row>
    <row r="38" spans="1:3" s="86" customFormat="1" ht="30" customHeight="1" x14ac:dyDescent="0.2">
      <c r="A38" s="81"/>
      <c r="B38" s="81"/>
      <c r="C38" s="83"/>
    </row>
    <row r="39" spans="1:3" ht="30" customHeight="1" x14ac:dyDescent="0.2">
      <c r="B39" s="90" t="s">
        <v>14</v>
      </c>
      <c r="C39" s="91">
        <f>C37+C29+C24+C14</f>
        <v>351328</v>
      </c>
    </row>
    <row r="41" spans="1:3" x14ac:dyDescent="0.2">
      <c r="C41" s="38"/>
    </row>
  </sheetData>
  <sortState ref="A5:C13">
    <sortCondition ref="A5:A1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Theater</vt:lpstr>
      <vt:lpstr>Tanz</vt:lpstr>
      <vt:lpstr>Biku</vt:lpstr>
      <vt:lpstr>Musik</vt:lpstr>
      <vt:lpstr>Pop</vt:lpstr>
      <vt:lpstr>Film</vt:lpstr>
      <vt:lpstr>Literatur</vt:lpstr>
      <vt:lpstr>Kulturelle Teilhabe</vt:lpstr>
      <vt:lpstr>Spartenübergreifende Strukturbe</vt:lpstr>
      <vt:lpstr>Biku!Druckbereich</vt:lpstr>
      <vt:lpstr>Film!Druckbereich</vt:lpstr>
      <vt:lpstr>'Kulturelle Teilhabe'!Druckbereich</vt:lpstr>
      <vt:lpstr>Literatur!Druckbereich</vt:lpstr>
      <vt:lpstr>Musik!Druckbereich</vt:lpstr>
      <vt:lpstr>Pop!Druckbereich</vt:lpstr>
    </vt:vector>
  </TitlesOfParts>
  <Company>Stadt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frielingsdorf</dc:creator>
  <cp:lastModifiedBy>frielingsdorf</cp:lastModifiedBy>
  <cp:lastPrinted>2022-06-30T09:17:37Z</cp:lastPrinted>
  <dcterms:created xsi:type="dcterms:W3CDTF">2019-06-05T05:43:01Z</dcterms:created>
  <dcterms:modified xsi:type="dcterms:W3CDTF">2023-04-24T13:18:53Z</dcterms:modified>
</cp:coreProperties>
</file>