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G:\IX-2BLW\Dummy - Ablagestruktur\IX-2-3 Smarte Daseinsvorsorge\Offene Daten\Datensätze\Kulturelle Förderung\"/>
    </mc:Choice>
  </mc:AlternateContent>
  <bookViews>
    <workbookView xWindow="0" yWindow="0" windowWidth="29010" windowHeight="12380" tabRatio="598" firstSheet="2" activeTab="8"/>
  </bookViews>
  <sheets>
    <sheet name="Biku" sheetId="10" r:id="rId1"/>
    <sheet name="Literatur" sheetId="11" r:id="rId2"/>
    <sheet name="Musik" sheetId="8" r:id="rId3"/>
    <sheet name="Theater" sheetId="5" r:id="rId4"/>
    <sheet name="Tanz" sheetId="1" r:id="rId5"/>
    <sheet name="Pop" sheetId="3" r:id="rId6"/>
    <sheet name="Film" sheetId="7" r:id="rId7"/>
    <sheet name="Kulturelle Teilhabe" sheetId="9" r:id="rId8"/>
    <sheet name="Spartenübergreifende Strukturbe" sheetId="19" r:id="rId9"/>
  </sheets>
  <definedNames>
    <definedName name="_xlnm._FilterDatabase" localSheetId="5" hidden="1">Pop!$A$77:$C$96</definedName>
    <definedName name="_xlnm.Print_Area" localSheetId="0">Biku!$A$1:$C$138</definedName>
    <definedName name="_xlnm.Print_Area" localSheetId="6">Film!$A$1:$C$78</definedName>
    <definedName name="_xlnm.Print_Area" localSheetId="7">'Kulturelle Teilhabe'!$A$1:$C$98</definedName>
    <definedName name="_xlnm.Print_Area" localSheetId="1">Literatur!$A$1:$C$81</definedName>
    <definedName name="_xlnm.Print_Area" localSheetId="2">Musik!$A$1:$C$128</definedName>
    <definedName name="_xlnm.Print_Area" localSheetId="5">Pop!$A$1:$C$115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0" l="1"/>
  <c r="C11" i="1" l="1"/>
  <c r="C8" i="3"/>
  <c r="C103" i="10" l="1"/>
  <c r="C18" i="10" l="1"/>
  <c r="C70" i="10"/>
  <c r="C78" i="10"/>
  <c r="C57" i="19" l="1"/>
  <c r="C47" i="19"/>
  <c r="C37" i="19"/>
  <c r="C28" i="19"/>
  <c r="C20" i="19"/>
  <c r="C7" i="19"/>
  <c r="C59" i="19" l="1"/>
  <c r="C14" i="11" l="1"/>
  <c r="C108" i="10" l="1"/>
  <c r="C32" i="9" l="1"/>
  <c r="C69" i="7" l="1"/>
  <c r="C68" i="8" l="1"/>
  <c r="C89" i="8" l="1"/>
  <c r="C97" i="8"/>
  <c r="C77" i="8"/>
  <c r="C30" i="8"/>
  <c r="C45" i="8" s="1"/>
  <c r="C26" i="8"/>
  <c r="C14" i="8"/>
  <c r="C95" i="5" l="1"/>
  <c r="C71" i="5"/>
  <c r="C65" i="5"/>
  <c r="C54" i="5"/>
  <c r="C46" i="5"/>
  <c r="C17" i="5"/>
  <c r="C65" i="1" l="1"/>
  <c r="C38" i="1"/>
  <c r="C29" i="1"/>
  <c r="C111" i="3" l="1"/>
  <c r="C97" i="3"/>
  <c r="C69" i="3"/>
  <c r="C59" i="3"/>
  <c r="C9" i="7" l="1"/>
  <c r="C54" i="9" l="1"/>
  <c r="C52" i="9"/>
  <c r="C58" i="9" l="1"/>
  <c r="C47" i="11"/>
  <c r="C52" i="11" s="1"/>
  <c r="C40" i="11"/>
  <c r="C41" i="11" s="1"/>
  <c r="C36" i="11"/>
  <c r="C20" i="11"/>
  <c r="C23" i="11" s="1"/>
  <c r="C109" i="10" l="1"/>
  <c r="C90" i="10"/>
  <c r="C83" i="10"/>
  <c r="C38" i="10"/>
  <c r="C37" i="10"/>
  <c r="C36" i="10"/>
  <c r="C30" i="10"/>
  <c r="C92" i="10" l="1"/>
  <c r="C46" i="9" l="1"/>
  <c r="C61" i="9" s="1"/>
  <c r="B65" i="9"/>
  <c r="C10" i="9"/>
  <c r="C12" i="10" l="1"/>
  <c r="C47" i="7" l="1"/>
  <c r="XFD27" i="11" l="1"/>
  <c r="XFD31" i="11"/>
  <c r="XFD34" i="11"/>
  <c r="XFD35" i="11"/>
  <c r="XFD36" i="11"/>
  <c r="C6" i="11"/>
  <c r="C74" i="7"/>
  <c r="C22" i="7"/>
  <c r="C33" i="5"/>
  <c r="C74" i="3"/>
  <c r="C18" i="1"/>
  <c r="B66" i="9" l="1"/>
  <c r="B67" i="9" l="1"/>
  <c r="B68" i="9" s="1"/>
</calcChain>
</file>

<file path=xl/sharedStrings.xml><?xml version="1.0" encoding="utf-8"?>
<sst xmlns="http://schemas.openxmlformats.org/spreadsheetml/2006/main" count="1147" uniqueCount="897">
  <si>
    <t>Tanz</t>
  </si>
  <si>
    <t>Institutionelle Förderung</t>
  </si>
  <si>
    <t>Geförderte Einrichtung</t>
  </si>
  <si>
    <t>Förderung</t>
  </si>
  <si>
    <t>Mouvoir e.V. / Stephanie Thiersch</t>
  </si>
  <si>
    <t>Emanuele Soavi Incompany GbR</t>
  </si>
  <si>
    <t>Geförderte Initiative</t>
  </si>
  <si>
    <t>Projekt</t>
  </si>
  <si>
    <t>tanzfuchs PRODUKTION</t>
  </si>
  <si>
    <t>IPtanz</t>
  </si>
  <si>
    <t>tanz.tausch GbR</t>
  </si>
  <si>
    <t>MIRA</t>
  </si>
  <si>
    <t>Din A 13 tanzcompany</t>
  </si>
  <si>
    <t>Barnes Crossing e.V.</t>
  </si>
  <si>
    <t>Residenzförderung 2017 - 2019</t>
  </si>
  <si>
    <t>ehrenfeldstudios e.V.</t>
  </si>
  <si>
    <t>Projektförderung Großproduktionen/Tanzpakt</t>
  </si>
  <si>
    <t>Projektförderung Tanzproduktionen inklusive Abspiel, Gastspiel und Festivals</t>
  </si>
  <si>
    <t>Mietkostenzuschuss</t>
  </si>
  <si>
    <t>El Cuco Projekt</t>
  </si>
  <si>
    <t>Herrlein, Philine</t>
  </si>
  <si>
    <t>Gesamtsumme Projekte</t>
  </si>
  <si>
    <t>Casamax-Theater e.V.</t>
  </si>
  <si>
    <t>Drama Köln e.V.</t>
  </si>
  <si>
    <t>Kölner Künstler Theater GbR</t>
  </si>
  <si>
    <t>Orangerie - Theater im Volksgarten e.V.</t>
  </si>
  <si>
    <t>Sonstige Förderung</t>
  </si>
  <si>
    <t>A.TONAL.THEATER</t>
  </si>
  <si>
    <t>ANALOGTHEATER</t>
  </si>
  <si>
    <t>Futur3</t>
  </si>
  <si>
    <t>pulk fiktion GbR</t>
  </si>
  <si>
    <t>Svetlana Fourer Ensemble GbR</t>
  </si>
  <si>
    <t>Projektförderung Kinder- und Jugendtheater</t>
  </si>
  <si>
    <t>Horizont Theater</t>
  </si>
  <si>
    <t>theater monteure</t>
  </si>
  <si>
    <t>Projektförderung freie Theaterproduktionen</t>
  </si>
  <si>
    <t>c.t.201 Freies Theater Köln e.V.</t>
  </si>
  <si>
    <t>Sir Gabriel Dellmann e.V.</t>
  </si>
  <si>
    <t>Theater am Sachsenring</t>
  </si>
  <si>
    <t>Theater TKO</t>
  </si>
  <si>
    <t>theaterblackbox köln</t>
  </si>
  <si>
    <t>Abspielförderung Theater</t>
  </si>
  <si>
    <t>Gastspielförderung Theater</t>
  </si>
  <si>
    <t>cologne on pop GmbH</t>
  </si>
  <si>
    <t>PopkulturKöln e.V.</t>
  </si>
  <si>
    <t>Projektförderung Veranstaltungen/Festivals/Nachwuchs</t>
  </si>
  <si>
    <t>Blue Shell</t>
  </si>
  <si>
    <t>Freedom Sounds Christmas Ball</t>
  </si>
  <si>
    <t>Cologne Popfest e.V.</t>
  </si>
  <si>
    <t>Deichsel, Falko</t>
  </si>
  <si>
    <t>Freedom Sounds e.V.</t>
  </si>
  <si>
    <t>GENAU e.V.</t>
  </si>
  <si>
    <t>Gewölbe GmbH</t>
  </si>
  <si>
    <t>Groove Bar</t>
  </si>
  <si>
    <t>Heimspiel</t>
  </si>
  <si>
    <t>Kaput - Magazin für Insolvenz &amp; Pop</t>
  </si>
  <si>
    <t>Kulturcafe Lichtung</t>
  </si>
  <si>
    <t>Lagerfeuer Deluxe</t>
  </si>
  <si>
    <t>Lankisch, Jan</t>
  </si>
  <si>
    <t>Linke, Reiner</t>
  </si>
  <si>
    <t>MEYER RECORDS</t>
  </si>
  <si>
    <t>Förderung von internationalen Popkünstlern</t>
  </si>
  <si>
    <t>Polonica e.V.</t>
  </si>
  <si>
    <t>Popanz</t>
  </si>
  <si>
    <t>Pugnaghi, Janosch</t>
  </si>
  <si>
    <t>Sonic Ballroom</t>
  </si>
  <si>
    <t>Theater im Bauturm e.V.</t>
  </si>
  <si>
    <t>Ruhestörung im Bauturm</t>
  </si>
  <si>
    <t>Projektförderung Vernetzung/Marketing/Standort</t>
  </si>
  <si>
    <t>Popkultur Köln e.V.</t>
  </si>
  <si>
    <t>Underdog Records GbR</t>
  </si>
  <si>
    <t>Projektförderung Proberäume/Clubs &amp; Spielstätten</t>
  </si>
  <si>
    <t>Gebäude 9 GbR</t>
  </si>
  <si>
    <t>Projektförderung Produktionen &amp; Sonderprojekte</t>
  </si>
  <si>
    <t>Projektförderung Cologne Music Export</t>
  </si>
  <si>
    <t>Braun, Patrick</t>
  </si>
  <si>
    <t>Dommer, Julius</t>
  </si>
  <si>
    <t>Hartwig, Kenn</t>
  </si>
  <si>
    <t>FilmInitiativ Köln e.V.</t>
  </si>
  <si>
    <t>Afrika Film Festival</t>
  </si>
  <si>
    <t>Televisor Troika GmbH</t>
  </si>
  <si>
    <t>SoundTrack_Cologne Festival &amp; Kongreß</t>
  </si>
  <si>
    <t>Köln im Film e.V.</t>
  </si>
  <si>
    <t>Köln im Film Stadtgeschichte im Medium Film</t>
  </si>
  <si>
    <t>Projektförderung Festivals</t>
  </si>
  <si>
    <t>Projektförderung Reihen &amp; Jahresprogramme</t>
  </si>
  <si>
    <t>Filmclub 813 e.V.</t>
  </si>
  <si>
    <t>Filmforum NRW e.V.</t>
  </si>
  <si>
    <t>Sodawasser Pictures UG</t>
  </si>
  <si>
    <t>Traumathek</t>
  </si>
  <si>
    <t>Projektförderung Einzelveranstaltungen</t>
  </si>
  <si>
    <t>Masala Movement e.V.</t>
  </si>
  <si>
    <t>Niehler Freiheit e.V.</t>
  </si>
  <si>
    <t>Projektförderung Mehrjährige Förderung</t>
  </si>
  <si>
    <t>Freunde und Förderer des Kölnischen Brauchtums e.V.</t>
  </si>
  <si>
    <t>Kölner Gesellschaft für Neue Musik e.V.</t>
  </si>
  <si>
    <t>Stadtmusikverband Köln e.V.</t>
  </si>
  <si>
    <t>Projektförderung Alte Musik</t>
  </si>
  <si>
    <t>Im Zentrum Lied e.V.</t>
  </si>
  <si>
    <t>musik+konzept e.V.</t>
  </si>
  <si>
    <t>Projektförderung Neue Musik</t>
  </si>
  <si>
    <t>Düppe, Jens</t>
  </si>
  <si>
    <t>KLAENG Jazzkollektiv Köln e.V.</t>
  </si>
  <si>
    <t>Multiphonics e.V.</t>
  </si>
  <si>
    <t>Mark e.V.</t>
  </si>
  <si>
    <t>Haven, Jonah</t>
  </si>
  <si>
    <t>Projektförderung Musikgenreübergreifend</t>
  </si>
  <si>
    <t>Italienisches Kulturinstitut</t>
  </si>
  <si>
    <t>Deutzer Zentralwerk der schönen Künste/Raum 13 gGmbH</t>
  </si>
  <si>
    <t>KulturForum TürkeiDeutschland e.V.</t>
  </si>
  <si>
    <t>Sommerblut Kulturfestival e.V.</t>
  </si>
  <si>
    <t>Interessensvertretung</t>
  </si>
  <si>
    <t>Interessensgemeinschaft Professionelles Tanztraining Köln</t>
  </si>
  <si>
    <t>Kölner Theaternacht</t>
  </si>
  <si>
    <t>Kunstinitiativen Köln e.V.</t>
  </si>
  <si>
    <t>KINOAktiv e.V.</t>
  </si>
  <si>
    <t>Interkulturelle Kunstprojekte</t>
  </si>
  <si>
    <t>Literaturhaus Köln e.V.</t>
  </si>
  <si>
    <t>CodeKarussell UG</t>
  </si>
  <si>
    <t>Musik + Konzept e.V.</t>
  </si>
  <si>
    <t>Zuschuss zur Bauunterhaltung</t>
  </si>
  <si>
    <t>Bau-u. Infrastrukturbeihilfen/Reparaturen/Technik</t>
  </si>
  <si>
    <t>Pfrüner, Selina</t>
  </si>
  <si>
    <t>Kulturwerk des BBK Köln e.V.</t>
  </si>
  <si>
    <t>Projektförderung Atelierförderung/Mietzuschüsse</t>
  </si>
  <si>
    <t>Projektförderung Kunsträume</t>
  </si>
  <si>
    <t>Projektförderung im öffentlichen Raum</t>
  </si>
  <si>
    <t>Förderperiode (Ratsbeschluss v. 13.11.14), jährlich von 2015 bis 2019</t>
  </si>
  <si>
    <t>Simultanhalle e.V.</t>
  </si>
  <si>
    <t>kjubh Kunstverein e.V.</t>
  </si>
  <si>
    <t>Quartier am Hafen</t>
  </si>
  <si>
    <t>Jahresprogramm</t>
  </si>
  <si>
    <t>KunstWerk Köln e.V.</t>
  </si>
  <si>
    <t>Fotoraum Köln e.V.</t>
  </si>
  <si>
    <t>"Wir haben Gäste", Jahresprogramm</t>
  </si>
  <si>
    <t>CAT Cologne e.V.</t>
  </si>
  <si>
    <t>TYSON Ausstellungsraum</t>
  </si>
  <si>
    <t>Oral Art History: Stimmen der Kunstgeschichte</t>
  </si>
  <si>
    <t>KRR Initiative KulturRaumRechtsrhein</t>
  </si>
  <si>
    <t>Schlosspark Stammheim Skulpturenausstellung</t>
  </si>
  <si>
    <t>KUBIST e.V.</t>
  </si>
  <si>
    <t>68elf e.V.</t>
  </si>
  <si>
    <t>Videonale e.V.</t>
  </si>
  <si>
    <t>Projektförderung Residenzen</t>
  </si>
  <si>
    <t xml:space="preserve">Projektförderung Einzelprojekte </t>
  </si>
  <si>
    <t xml:space="preserve">Mietzuschüsse </t>
  </si>
  <si>
    <t>Ensemble hand werk</t>
  </si>
  <si>
    <t>Kunst-Station Sankt Peter</t>
  </si>
  <si>
    <t>Kommunikation 9 - Blind Date (Konzertreihe)</t>
  </si>
  <si>
    <t>Romanischer Sommer (Festival)</t>
  </si>
  <si>
    <t>Chamber Remix Cologne (Konzertreihe)</t>
  </si>
  <si>
    <t>Projektförderung Einzellesungen</t>
  </si>
  <si>
    <t>rhein wörtlich e.V.</t>
  </si>
  <si>
    <t>Projektförderung Leseförderung</t>
  </si>
  <si>
    <t>HEIMSPIEL</t>
  </si>
  <si>
    <t>Projektförderung Lesereihen</t>
  </si>
  <si>
    <t>Initiative Kölner Jazz Haus e.V.</t>
  </si>
  <si>
    <t>Wegmann, Ute</t>
  </si>
  <si>
    <t>Lengfeld'sche Buchhandlung</t>
  </si>
  <si>
    <t>Projektförderung Ebertplatz</t>
  </si>
  <si>
    <t>Brunnen e.V.</t>
  </si>
  <si>
    <t>Come Together Projekt e.V.</t>
  </si>
  <si>
    <t>Kwong, Irene</t>
  </si>
  <si>
    <t>Freies Werkstatt Theater</t>
  </si>
  <si>
    <t>Neue innovative Kleinveranstaltungen</t>
  </si>
  <si>
    <t>Künstlerhonorare + RK + Beteiligung Miete + NK Atelier Istanbul + Betreuung</t>
  </si>
  <si>
    <t xml:space="preserve">tt-Theaterproduktion </t>
  </si>
  <si>
    <t>Wolkenstein Theater für Kinder</t>
  </si>
  <si>
    <t>Abspiel "Die Hamletmaschine"</t>
  </si>
  <si>
    <t>Meins wird deins</t>
  </si>
  <si>
    <t>Der weiße Wolf + mit dir zusammen</t>
  </si>
  <si>
    <t>Inside AfD</t>
  </si>
  <si>
    <t>Instinktiv</t>
  </si>
  <si>
    <t>Ali Jalaly Ensemble</t>
  </si>
  <si>
    <t>Gastspiel Theatergruppe AGORA "Hannah Arendt"</t>
  </si>
  <si>
    <t>WEHR51</t>
  </si>
  <si>
    <t>subbotnik</t>
  </si>
  <si>
    <t>Deutsch Griechisches Theater (DGT)</t>
  </si>
  <si>
    <t>afroTopia e.V.</t>
  </si>
  <si>
    <t>artheater</t>
  </si>
  <si>
    <t>ensemble 7</t>
  </si>
  <si>
    <t>Ensemble Integral</t>
  </si>
  <si>
    <t>schnell und dreckig</t>
  </si>
  <si>
    <t>Sehnsucht nach Leben</t>
  </si>
  <si>
    <t xml:space="preserve">afroTopia e. V. </t>
  </si>
  <si>
    <t>SPOTNIK - intermediale Künste e.V.</t>
  </si>
  <si>
    <t>Das Geheimnis der Zeit</t>
  </si>
  <si>
    <t>Der falsche Tiger und das Glück</t>
  </si>
  <si>
    <t>Le Papillon Noir</t>
  </si>
  <si>
    <t>atelier mobile</t>
  </si>
  <si>
    <t>Spiegelberg</t>
  </si>
  <si>
    <t>Drama Köln</t>
  </si>
  <si>
    <t>Wird es denn niemals wieder Nacht?</t>
  </si>
  <si>
    <t>La Strada</t>
  </si>
  <si>
    <t>Raub - nach Friedrich Schiller</t>
  </si>
  <si>
    <t>Die Mars-8-Chroniken</t>
  </si>
  <si>
    <t>Wohnungsbesichtigung</t>
  </si>
  <si>
    <t>Kain meets Luzifer</t>
  </si>
  <si>
    <t>Rudat, Saskia</t>
  </si>
  <si>
    <t>Defining (i) dentity olo dentity oio dentity (I) dentity</t>
  </si>
  <si>
    <t>ANGELS Aerials</t>
  </si>
  <si>
    <t>Artheater e.V.</t>
  </si>
  <si>
    <t>Triologie "schnell und dreckig"</t>
  </si>
  <si>
    <t>Reut Shemesh Dance Company</t>
  </si>
  <si>
    <t>flausen-Kongress #2: Künstlerische Forschung als Praxis</t>
  </si>
  <si>
    <t>Hackathons</t>
  </si>
  <si>
    <t>Impulse Stadtprojekt Angstraum Köln</t>
  </si>
  <si>
    <t>Auftaktveranstaltung IFT</t>
  </si>
  <si>
    <t>Druck Broschüre</t>
  </si>
  <si>
    <t>Gastspiel ATARA beim Machol Shalam Festival Jerusalem</t>
  </si>
  <si>
    <t>Inklusion und Kultur e.V.</t>
  </si>
  <si>
    <t>Angie Hiesl Produktion</t>
  </si>
  <si>
    <t>Lankisch Nink GbR</t>
  </si>
  <si>
    <t>Netzwerk Kölner Chöre e.V.</t>
  </si>
  <si>
    <t>Scope Institute gGmbH</t>
  </si>
  <si>
    <t>Cheers for Fears GbR</t>
  </si>
  <si>
    <t>artrmx e.V.</t>
  </si>
  <si>
    <t>Audioarchiv Kunst e.V.</t>
  </si>
  <si>
    <t>Genau e.V.</t>
  </si>
  <si>
    <t>Kulturquartier e.V.</t>
  </si>
  <si>
    <t>Einzelausstellung im TENRI</t>
  </si>
  <si>
    <t>Sauer &amp; Milanova GbR</t>
  </si>
  <si>
    <t>The PhotoBookMuseum gUG</t>
  </si>
  <si>
    <t>Zeitkunst e.V.</t>
  </si>
  <si>
    <t>Neues Kölner Filmhaus e.V.</t>
  </si>
  <si>
    <t>Literaturszene Köln e.V.</t>
  </si>
  <si>
    <t>Weltlesebühne Köln e.V.</t>
  </si>
  <si>
    <t>Asasello Quartett</t>
  </si>
  <si>
    <t>Die beste aller Welten e.V.</t>
  </si>
  <si>
    <t>Freunde des Belgischen Hauses e.V.</t>
  </si>
  <si>
    <t>Südstadt-Leben e.V.</t>
  </si>
  <si>
    <t>Alpentines GbR</t>
  </si>
  <si>
    <t>Back to where it never started EP</t>
  </si>
  <si>
    <t>Bubat/Conrad GbR</t>
  </si>
  <si>
    <t>Support Your Locals</t>
  </si>
  <si>
    <t>Vaovao EP-Produktion</t>
  </si>
  <si>
    <t>Sparkling Album Release EU Tour</t>
  </si>
  <si>
    <t>Lesbenfrühling in Deiner Stadt e.V.</t>
  </si>
  <si>
    <t>Planbar Events GmbH</t>
  </si>
  <si>
    <t>Roxy Tanz GmbH</t>
  </si>
  <si>
    <t>Ultha GbR</t>
  </si>
  <si>
    <t>Von Spar GbR</t>
  </si>
  <si>
    <t>Deutsches Gehörlosen-Theater e.V.</t>
  </si>
  <si>
    <t>Hans im Einen das Viele</t>
  </si>
  <si>
    <t>Opernwerkstatt am Rhein</t>
  </si>
  <si>
    <t>Volksbühne am Rudolfplatz gGmbH</t>
  </si>
  <si>
    <t>Abdullah, Jabbar</t>
  </si>
  <si>
    <t>Mein Aleppo</t>
  </si>
  <si>
    <t>Unendliches Archiv: Invisible Borders RoadTrip Dakar-Köln</t>
  </si>
  <si>
    <t>ArtAsyl e.V.</t>
  </si>
  <si>
    <t>J.U.N.E. - Jérôme's urban Neighborhood Ensemble</t>
  </si>
  <si>
    <t>Carrara, Geremia</t>
  </si>
  <si>
    <t>Afghanistan 1969 - Ein Land,
vom Kino gerettet</t>
  </si>
  <si>
    <t>Borderless TV</t>
  </si>
  <si>
    <t>Deutsch-Indische Gesellschaft e.V. Köln /Bonn</t>
  </si>
  <si>
    <t>INDERNET</t>
  </si>
  <si>
    <t>Deutsch-Iranisches Theaterforum</t>
  </si>
  <si>
    <t>Das 26. iranische Theaterfestival</t>
  </si>
  <si>
    <t>Künstlerinitiative HANS</t>
  </si>
  <si>
    <t>Landesverband der Jüdischen Gemeinden von Nordrhein K.d.ö.R.</t>
  </si>
  <si>
    <t>fremdwOrte - Interkulutrelles Autorencafé</t>
  </si>
  <si>
    <t>Mama Afrika</t>
  </si>
  <si>
    <t>Frauen mit Vollverschleierung</t>
  </si>
  <si>
    <t>Purushotham, Kheshav</t>
  </si>
  <si>
    <t>Kabinett der Phantasie (Musik &amp; Tanz Performance)</t>
  </si>
  <si>
    <t>ROOTS &amp; ROUTES Cologne e.V.</t>
  </si>
  <si>
    <t>Mind Ur Step - Connecting Urban Dance and Theatres</t>
  </si>
  <si>
    <t>SFE Svetlana Fourer Ensemble GbR</t>
  </si>
  <si>
    <t>stimmen afrikas / Allerwelthaus Köln e.V.</t>
  </si>
  <si>
    <t>stimmen afrikas: Literarisches Echo auf politische Realitäten</t>
  </si>
  <si>
    <t>Historischer Zigeunerwagen - Tour 2.1</t>
  </si>
  <si>
    <t>Cloudpeople Cologne</t>
  </si>
  <si>
    <t>Kunstinitiative - Kunstroute/Ehrenfeld</t>
  </si>
  <si>
    <t>Ruder- und Tennisklub Germania Köln e.V.</t>
  </si>
  <si>
    <t>Musiktage im Ruder und Tennisklub Germania e.V.</t>
  </si>
  <si>
    <t>make a move collective</t>
  </si>
  <si>
    <t>positive Anschläge 0.1</t>
  </si>
  <si>
    <t>Hippana Theatre</t>
  </si>
  <si>
    <t>Tunnel - Inspired by Greatness</t>
  </si>
  <si>
    <t>Evangelische Kirchengemeinde Köln-Nippes</t>
  </si>
  <si>
    <t>Believe it or not</t>
  </si>
  <si>
    <t>Nora Vollmond und Eva Becker</t>
  </si>
  <si>
    <t>Hering im Speckmantel</t>
  </si>
  <si>
    <t>Genc, Laia</t>
  </si>
  <si>
    <t>KLuG Köln leben &amp; gestalten e.V.</t>
  </si>
  <si>
    <t>Kulturprogramm am Tag des guten Lebens</t>
  </si>
  <si>
    <t>Entwicklungsfonds</t>
  </si>
  <si>
    <t>Entwicklungsfond Internationale Kooperation für Antrag Erasmus+</t>
  </si>
  <si>
    <t>Vorbereitende Maßnahmen EU-Kooperationsprojekt</t>
  </si>
  <si>
    <t>And She Was Like: BÄM! e.V.</t>
  </si>
  <si>
    <t>Initiative Freie Musik Köln (IFM) e.V.</t>
  </si>
  <si>
    <t>Kongress/Symposium</t>
  </si>
  <si>
    <t>Labor für inklusive Kultur</t>
  </si>
  <si>
    <t>Marketing Filmkultur</t>
  </si>
  <si>
    <t>Klubkomm – Verband Kölner Clubs und Veranstalter e.V.</t>
  </si>
  <si>
    <t>KLUBKOMM Jahresprogramm</t>
  </si>
  <si>
    <t>Kölner Theaterkonferenz e.V.</t>
  </si>
  <si>
    <t>Art Initiatives Cologne (AIC) - Gemeinsame Auftritte Kunstinitiativen Köln</t>
  </si>
  <si>
    <t>Bundesverband Zeitgenössischer Zirkus e. V.</t>
  </si>
  <si>
    <t>Strukturstärkung und Erweiterung des bestehenden Netzwerks BUZZ</t>
  </si>
  <si>
    <t>Bartling/Kilinc</t>
  </si>
  <si>
    <t>Nightlife</t>
  </si>
  <si>
    <t>Die Hauptsache</t>
  </si>
  <si>
    <t>Die Besten Aller Welten e.V.</t>
  </si>
  <si>
    <t>Brückenmusik</t>
  </si>
  <si>
    <t xml:space="preserve">Diernberger, Hans </t>
  </si>
  <si>
    <t>#360 Baleado</t>
  </si>
  <si>
    <t>Din A13 e.V.</t>
  </si>
  <si>
    <t>Machbarkeitsstudie für die Einrichtung eines mixed-abled Ausbildungsinstituts in Köln</t>
  </si>
  <si>
    <t>Diphthong</t>
  </si>
  <si>
    <t>Stigma 1</t>
  </si>
  <si>
    <t>30 Jahre Kölner Kinderfilmfestival CINEPÄNZ</t>
  </si>
  <si>
    <t>Kothe, Özlem</t>
  </si>
  <si>
    <t>Forum Alte Musik Köln</t>
  </si>
  <si>
    <t>Peer Gynt on the Rocks</t>
  </si>
  <si>
    <t>CIM/Silke Z. RESIST_ABILITY</t>
  </si>
  <si>
    <t>stimmen afrikas/Christa Morgenrath</t>
  </si>
  <si>
    <t xml:space="preserve">Jubiläumsfestival  Stimmen Afrikas </t>
  </si>
  <si>
    <t>Anschaffung, Lieferung und Montage einer Fahr-/Rollregalanlage (zur Lagerung von Archivmaterial)</t>
  </si>
  <si>
    <t>Casamax Theater</t>
  </si>
  <si>
    <t>Anschaffung, Lieferung und Montage von zwei Tanzböden sowie einem Effektvorhang</t>
  </si>
  <si>
    <t>A.Tonal.Theater</t>
  </si>
  <si>
    <t>Austausch defekter Technik: floorlights/Beleuchtung</t>
  </si>
  <si>
    <t>Kölner Gesellschaft für Alte Musik e.V.</t>
  </si>
  <si>
    <t>Prüfung der Umsetzbarkeit evtl. Umbaumaßnahmen (Architektenleistung)</t>
  </si>
  <si>
    <t>Erweiterung der  Brandschutzmeldeanlage, Erstellung einer Standleitung zur Feuerwehr sowie Loslösung von der Brandschutzmeldeanlage der "Festhalle im Proberaumzentrum Casino Garden"</t>
  </si>
  <si>
    <t>3. Ausbaustufe der "Proberäume Dellbrücker Str. - Halle 3" zur Herrichtung von 13 - 15 Proberäumen</t>
  </si>
  <si>
    <t>TF Tanzfaktur UG</t>
  </si>
  <si>
    <t>Baumaßnahmen zur Umsetzung von Barrierefreiheit (u.a. bei sanitären Anlagen sowie Anbau eines Aufzuges)</t>
  </si>
  <si>
    <t>Baumaßnahmen zur Erneuerung der Garderobe sowie Dusche / WC</t>
  </si>
  <si>
    <t xml:space="preserve">Optimierung des Beschallungssystems sowie Einrichtung einer Dauermesseinrichtung </t>
  </si>
  <si>
    <t>ON - Neue Musik Köln e.V.</t>
  </si>
  <si>
    <t xml:space="preserve">Maßnahmen im Büro ON,  im Proberaum „Quartier am Hafen“, im  Proberaum Buchheim, im Keller „Alte Feuerwache“ wie bspw. Schall-/Wärmedämmung von Fenstern, Einbau Schallschutztüre, Nutzbarmachung eines Kellerraumes für Probemöglichkeiten </t>
  </si>
  <si>
    <t>Deutsches Tanzarchiv Köln / SK Stiftung Kultur der Sparkasse KölnBonn</t>
  </si>
  <si>
    <t>Lärmschutzfonds</t>
  </si>
  <si>
    <t xml:space="preserve">Reinecke Fuchs GmbH 
</t>
  </si>
  <si>
    <t>Schallschutzmaßnahme
Club: Reinecke Fuchs</t>
  </si>
  <si>
    <t xml:space="preserve">Bahnhof Ehrenfeld GmbH
</t>
  </si>
  <si>
    <t>Schallschutzmaßnahme
Club: Club Bahnhof Ehrenfeld</t>
  </si>
  <si>
    <t xml:space="preserve">Milestones GmbH &amp; Co. KG
</t>
  </si>
  <si>
    <t>Schallschutzmaßnahme
Club: King Georg</t>
  </si>
  <si>
    <t xml:space="preserve">VC Veedel Club UG
</t>
  </si>
  <si>
    <t xml:space="preserve">Schallschutzmaßnahme
Club Veedel Club </t>
  </si>
  <si>
    <t xml:space="preserve">Maximum Projektentwicklung und Beratung GmbH
</t>
  </si>
  <si>
    <t xml:space="preserve">Schallschutzmaßnahme
Club: Herbrand´s </t>
  </si>
  <si>
    <t xml:space="preserve">Alles Gute Live GmbH
</t>
  </si>
  <si>
    <t xml:space="preserve">Schallschutzmaßnahme
Club: Carlswerk Viktoria </t>
  </si>
  <si>
    <t>Förderverein Kunstraum Fuhrwerkswaage e.V.</t>
  </si>
  <si>
    <t>Internationale Photoszene Köln gUG</t>
  </si>
  <si>
    <t>Kölnischer Kunstverein (KKV)</t>
  </si>
  <si>
    <t xml:space="preserve">Kulturwerk des Bundesverband Bildender Künstler Köln e.V. </t>
  </si>
  <si>
    <t>Moltkerei Werkstatt e.V.</t>
  </si>
  <si>
    <r>
      <t xml:space="preserve">Zentralarchiv für deutsche und internationale Kunstmarktforschung e.V. 
( </t>
    </r>
    <r>
      <rPr>
        <sz val="10"/>
        <rFont val="Arial"/>
        <family val="2"/>
      </rPr>
      <t>ZADIK )</t>
    </r>
  </si>
  <si>
    <t>ag dok west</t>
  </si>
  <si>
    <t>AG Mülheimer Zukunftskiste</t>
  </si>
  <si>
    <t>Allerweltshaus Köln, Stimmen Afrikas</t>
  </si>
  <si>
    <t>Bürgerzentrum Alte Feuerwache e.V.</t>
  </si>
  <si>
    <t>Ipekci, Aysin</t>
  </si>
  <si>
    <t>Klug Köln Leben und Gestalten e.V.</t>
  </si>
  <si>
    <t>Labor e.V.</t>
  </si>
  <si>
    <t>docfest on tour: Above and Below</t>
  </si>
  <si>
    <t>Bürger-Trickfilm-Werkstatt aus der Zukunftskiste</t>
  </si>
  <si>
    <t>Ikonen des Schwarzen Empowerment</t>
  </si>
  <si>
    <t>Musikreihe 
dublab Sound Journey</t>
  </si>
  <si>
    <t>Offene Musikbühne Ebertplatz</t>
  </si>
  <si>
    <t>C.A.R. presents Kraut am Ebertplatz</t>
  </si>
  <si>
    <t>Planet Ebertplatz, 5 Termine</t>
  </si>
  <si>
    <t>Gutem Begegnung - Festival, Musikprogramm</t>
  </si>
  <si>
    <t>Helios + Selen, Markt für Gutes Leben, Musikprogramm und Lärmschutzmessung</t>
  </si>
  <si>
    <t>Erweiterung der Öffnungszeiten, Aufsichten Kunsträume am Ebertplatz</t>
  </si>
  <si>
    <t>Acbty an Ebertplatz</t>
  </si>
  <si>
    <t>Lebesanft, Jakob</t>
  </si>
  <si>
    <t>Musikreihe
Boddy und Left Hand Island</t>
  </si>
  <si>
    <t>Liu, Duoni</t>
  </si>
  <si>
    <t>oops! I dropped my cellphone</t>
  </si>
  <si>
    <t>Opekta Ateliers e.V.</t>
  </si>
  <si>
    <t>elevate / "Ausstrahlung" - Skulptur im öffentlichen Raum</t>
  </si>
  <si>
    <t>Streichert, Jörg</t>
  </si>
  <si>
    <t>Euphoria - Glasgow und Lissabon, Programmreihe</t>
  </si>
  <si>
    <t>Weber, Ivo</t>
  </si>
  <si>
    <t>Waldfegen Ebertplatz</t>
  </si>
  <si>
    <t>Kellerlichter 2019, Lichtkunstprogramm zur Winterzeit</t>
  </si>
  <si>
    <t>We(h)rtes Heim</t>
  </si>
  <si>
    <t>Archiv Wolfgang Göddertz</t>
  </si>
  <si>
    <t>50 Jahre Atelierhaus Volkhoven</t>
  </si>
  <si>
    <t>Atelier van Aldenhoven</t>
  </si>
  <si>
    <t>Launching Event, Photo-Art-Walk</t>
  </si>
  <si>
    <t xml:space="preserve">Aust, Rochus </t>
  </si>
  <si>
    <t>Die Wohnung Einhundert</t>
  </si>
  <si>
    <t>Bayenwerft Kunsthaus Rhenania e.V.</t>
  </si>
  <si>
    <t>Protestbanner -The Young are at the gates</t>
  </si>
  <si>
    <t>Craus, Sandy</t>
  </si>
  <si>
    <t>Himmelfernes, Lauftext</t>
  </si>
  <si>
    <t>Flora, Sabina</t>
  </si>
  <si>
    <t>Galerie Lichtblick Gesellschaft für fotografische Kunst e.V.</t>
  </si>
  <si>
    <t>Ausstellung George Georgiou</t>
  </si>
  <si>
    <t>Kolga goes Köln - Kulturaustausch Tiflis_Köln</t>
  </si>
  <si>
    <t>Herrmann, Juliane</t>
  </si>
  <si>
    <t>Beyond -The Exhibition</t>
  </si>
  <si>
    <t>Isaak, Jonny</t>
  </si>
  <si>
    <t>Schatten</t>
  </si>
  <si>
    <t>Jagla-Blankenburg, Ulrike</t>
  </si>
  <si>
    <t>"Das ganze Paket", Book Release und Ausstellung</t>
  </si>
  <si>
    <t>Jungblut &amp; Hermann GbR</t>
  </si>
  <si>
    <t>Aus der Tiefe ein Licht, Ebertplatz</t>
  </si>
  <si>
    <t>So Licht der Beton!</t>
  </si>
  <si>
    <t>Knak, Christina</t>
  </si>
  <si>
    <t>Empathische Herangehensweise</t>
  </si>
  <si>
    <t>X-SÜD Aktivator - Das Meiste was man sich wünschen kann</t>
  </si>
  <si>
    <t>Update Cologne #3</t>
  </si>
  <si>
    <t>Kunstverein Kölnberg e.V.</t>
  </si>
  <si>
    <t>freshtest 5.0, Gruppenausstellung</t>
  </si>
  <si>
    <t>Lingnau, Tom</t>
  </si>
  <si>
    <t>März, Maren</t>
  </si>
  <si>
    <t>Nieslony, Boris</t>
  </si>
  <si>
    <t>Erfassen, Performance Art Archiv Schwarze Lade</t>
  </si>
  <si>
    <t>Pluta, Stefanie</t>
  </si>
  <si>
    <t>Time Capsule (AT), Ausstellung</t>
  </si>
  <si>
    <t xml:space="preserve">Reindl, Ulla M. </t>
  </si>
  <si>
    <t xml:space="preserve">Auftakt, 52. Internat. Kongress der AICA </t>
  </si>
  <si>
    <t>Cologne Art Book Fair</t>
  </si>
  <si>
    <t>Schneider, Dietmar</t>
  </si>
  <si>
    <t>80. Geb. Dietmar Schneider, Ausstellung und Publikation</t>
  </si>
  <si>
    <t>Specks, Johannes</t>
  </si>
  <si>
    <t>Fleur de Sel, Ausstellung</t>
  </si>
  <si>
    <t>statements Köln</t>
  </si>
  <si>
    <t>statements, Veranstaltungsreihe</t>
  </si>
  <si>
    <t>Das Chargesheimer Projekt</t>
  </si>
  <si>
    <t>Weißenberg, Julia</t>
  </si>
  <si>
    <t>Back then by tomorrow</t>
  </si>
  <si>
    <t>Winter, Denise</t>
  </si>
  <si>
    <t>Schreibmaschinenzeichnungen (re-composed)</t>
  </si>
  <si>
    <t>Klangsondagen für Thomas Kling, Medienkunstprojekt</t>
  </si>
  <si>
    <t>CityLeaks Urban Art Festival, Durchführung</t>
  </si>
  <si>
    <t>CityLeaks Festival, Vorbereitung</t>
  </si>
  <si>
    <t xml:space="preserve">Photoszene Festival, Vorbereitungskosten </t>
  </si>
  <si>
    <t>Videonale scope #7</t>
  </si>
  <si>
    <t>Jahresprogramm der vier freien Kunsträume am Ebertplatz</t>
  </si>
  <si>
    <t>Kran51 e.V.</t>
  </si>
  <si>
    <t>Ausstellungsprogramm im Q18</t>
  </si>
  <si>
    <t>Opekta e.V.</t>
  </si>
  <si>
    <t>Stipendien Atelier Galata in Istanbul / Bildende Kunst und Literatur</t>
  </si>
  <si>
    <t>16 Einzellesungen</t>
  </si>
  <si>
    <t>8 Schullesungen</t>
  </si>
  <si>
    <t>Kasnitz, Adrian</t>
  </si>
  <si>
    <t>Literaturklub Hamburg-Abend</t>
  </si>
  <si>
    <t xml:space="preserve">Kunts e.V. </t>
  </si>
  <si>
    <t>Poesie aus Norwegen</t>
  </si>
  <si>
    <t>Anthologie zu 30 Jahre Literatur-Atelier Köln</t>
  </si>
  <si>
    <t>Hieronymustag</t>
  </si>
  <si>
    <t>Finck, Julia (Juli Zeh)</t>
  </si>
  <si>
    <t>Schreibraum Köln</t>
  </si>
  <si>
    <t xml:space="preserve">Literaturatelier </t>
  </si>
  <si>
    <t>Junge Literaturvermittlung Köln e.V.</t>
  </si>
  <si>
    <t>1. Leseclubfestival NRW</t>
  </si>
  <si>
    <t>Land in Sicht e.V.</t>
  </si>
  <si>
    <t>Auftakt Festival für szenische Texte</t>
  </si>
  <si>
    <t xml:space="preserve">Hörspielwiese Köln </t>
  </si>
  <si>
    <t>Lewandowski/Reiner GbR</t>
  </si>
  <si>
    <t>1. Kölner Literaturnacht</t>
  </si>
  <si>
    <t>q[lit]clgn e.V.</t>
  </si>
  <si>
    <t>q[lit]clgn</t>
  </si>
  <si>
    <t>Steinhoff, Dorian</t>
  </si>
  <si>
    <t>Literaturshow NRW</t>
  </si>
  <si>
    <t>Verband deut. Schriftsteller in ver.di, Bezirk Köln</t>
  </si>
  <si>
    <t>Literaturtage "Wir und die anderen"</t>
  </si>
  <si>
    <t>Verband deutscher Schriftstellerinnen und Schriftsteller NRW</t>
  </si>
  <si>
    <t>Veränderungen im Leben, Angst davor Bedürfnis danach</t>
  </si>
  <si>
    <t>SK Stiftung Kultur der Sparkasse KölnBonn</t>
  </si>
  <si>
    <t xml:space="preserve">Literarischer Salon </t>
  </si>
  <si>
    <t xml:space="preserve">Lesereihe Land in Sicht </t>
  </si>
  <si>
    <t>Komplettlesung Laurence Sterne "Tristram Shandy"</t>
  </si>
  <si>
    <t>Lew Kopelew Forum e.V.</t>
  </si>
  <si>
    <t>Literarische Gesellschaft Köln e.V.</t>
  </si>
  <si>
    <t>Kölnische Gesellschaft für Christlich-Jüdische Zusammenarbeit e.V.</t>
  </si>
  <si>
    <t>jfc Medienzentrum e.V.</t>
  </si>
  <si>
    <t>CINEPÄNZ - Kinderfilmfest</t>
  </si>
  <si>
    <t>Allerweltskino e.V.</t>
  </si>
  <si>
    <t>Visions Of Iran - Kino des Orients</t>
  </si>
  <si>
    <t xml:space="preserve">Harmati, Agota </t>
  </si>
  <si>
    <t>Moovy - Kölner Tanzfilmfestival</t>
  </si>
  <si>
    <t>Kino Gesellschaft Köln
Kühn &amp; Steinkühler GbR</t>
  </si>
  <si>
    <t>Stranger Than Fiction</t>
  </si>
  <si>
    <t>Kurzfilmfreunde Köln e.V.</t>
  </si>
  <si>
    <t>KFFK - Kurzfilmfestival Köln #13</t>
  </si>
  <si>
    <t>Lichtspiele Köln-Kalk
Jennifer Schlieper &amp; Felix Seifert GbR</t>
  </si>
  <si>
    <t>Besonders Wertlos</t>
  </si>
  <si>
    <t>Schalten und Walten GbR</t>
  </si>
  <si>
    <t>BLONDE COBRA. Festival for experimental and queer cinema</t>
  </si>
  <si>
    <t>Steinigeweg, Joachim</t>
  </si>
  <si>
    <t>Tüpisch Türkisch</t>
  </si>
  <si>
    <t>dfi - Dokumentarfilminitiative</t>
  </si>
  <si>
    <t>Dokomotive Filmkollektiv e.V.</t>
  </si>
  <si>
    <t>Special Screenings der Dokomotive Plattform</t>
  </si>
  <si>
    <t>Filmclub 813 - Jahresprogramm</t>
  </si>
  <si>
    <t>Filmgeschichten:Mythen der Wildnis</t>
  </si>
  <si>
    <t>Filmreihe Köln</t>
  </si>
  <si>
    <t xml:space="preserve">Das Blatt vor dem Mund </t>
  </si>
  <si>
    <t xml:space="preserve">Aus der Nähe - aus der Ferne </t>
  </si>
  <si>
    <t>Kunstsalon e.V.</t>
  </si>
  <si>
    <t>Rendezvous mit</t>
  </si>
  <si>
    <t>LaDOC Filmnetzwerk</t>
  </si>
  <si>
    <t>LaDOC Lectures Finest</t>
  </si>
  <si>
    <t xml:space="preserve">Cinemania Kalk Filmreihe </t>
  </si>
  <si>
    <t>something weird cinema</t>
  </si>
  <si>
    <t>Arbeitswelten - Filmreihe</t>
  </si>
  <si>
    <t>Das gute Leben</t>
  </si>
  <si>
    <t>REALITY BITES Filmreihe mit Gästen</t>
  </si>
  <si>
    <t>Guerilla-Kino</t>
  </si>
  <si>
    <t>Studio Argento</t>
  </si>
  <si>
    <t>tricollage UG</t>
  </si>
  <si>
    <t>ifs Begegnungen Filmplus</t>
  </si>
  <si>
    <t>Ehrenfelder Kinos: Erinnerungsprojekt</t>
  </si>
  <si>
    <t>Filmvorführung Tadmor Januar 2020 - Vorbereitungskosten</t>
  </si>
  <si>
    <t>Bedorf, Oliver</t>
  </si>
  <si>
    <t>Cinema Romantics</t>
  </si>
  <si>
    <t>Deutsch-Israelische Gesellschaft e.V.</t>
  </si>
  <si>
    <t>Seret International</t>
  </si>
  <si>
    <t>Nestler Schwerpunkt - Filmvorführung mit Gästen und Regisseur</t>
  </si>
  <si>
    <t>Bitte achten Sie auf das Bild! Bildgestaltung im Dokumentarfilm zwischen Kamera-Auge und Datensammlung - Symposium</t>
  </si>
  <si>
    <t>Dokomotive Extra: Lord of the Toys</t>
  </si>
  <si>
    <t>Nightcleaners - Sondervorführung</t>
  </si>
  <si>
    <t xml:space="preserve">FK Filmhaus Köln UG </t>
  </si>
  <si>
    <t>Filmhaus Köln Vorbereitungskosten</t>
  </si>
  <si>
    <t>ifs - internationale filmschule köln</t>
  </si>
  <si>
    <t>Embracing Diversity in European Filmschools</t>
  </si>
  <si>
    <t>Stranger Than Fiction Vorbereitungskosten 2020</t>
  </si>
  <si>
    <t>New Generations - Independent Indian Film Night</t>
  </si>
  <si>
    <t>Nikazar, Ahmed</t>
  </si>
  <si>
    <t>Sehnsucht Genosse - Screening</t>
  </si>
  <si>
    <t>Schweizer, Carolin</t>
  </si>
  <si>
    <t>Animations Kurzfilm Abend (AKFA) Nr. 4</t>
  </si>
  <si>
    <t>Die Sammlung Schönecker 2020 - Vorbereitungskosten</t>
  </si>
  <si>
    <t>25 Jahre Traumathek</t>
  </si>
  <si>
    <t>Verband Deutscher Drehbuchautoren e.V.</t>
  </si>
  <si>
    <t>Bilder einer Stoffentwicklung</t>
  </si>
  <si>
    <t>Internationales Frauenfilmfestival Dortmund/Köln e.V.</t>
  </si>
  <si>
    <t>Internationales Frauenfilmfestival Dortmund / Köln</t>
  </si>
  <si>
    <t>Lankisch Nink GbR - WEEK-END Fest</t>
  </si>
  <si>
    <t>Afro Euro Festival</t>
  </si>
  <si>
    <t>Bäumker Bonhold GbR</t>
  </si>
  <si>
    <t>POPNOISE</t>
  </si>
  <si>
    <t>Club zur Förderung des besonderen Musikgeschmacks</t>
  </si>
  <si>
    <t>DOOM EXPLORATION OVER COLOGNE</t>
  </si>
  <si>
    <t>Cologen Bluegrass Bash</t>
  </si>
  <si>
    <t>Cologne Bluegrass Bash Festival</t>
  </si>
  <si>
    <t>Cologne Music Week</t>
  </si>
  <si>
    <t>Come Together e.V.</t>
  </si>
  <si>
    <t>dublab - Future Roots Night</t>
  </si>
  <si>
    <t>Eldar, Assaf</t>
  </si>
  <si>
    <t>Qlosterstüffje Konzertbühne Venloerstraßenfest 2019</t>
  </si>
  <si>
    <t>Freedom Sounds 2020 - Vorbereitungskosten</t>
  </si>
  <si>
    <t>Genau im Gebäude</t>
  </si>
  <si>
    <t>Gewo:lbe Live - Konzerte &amp; Soundperformances</t>
  </si>
  <si>
    <t>Gesangstalente Live</t>
  </si>
  <si>
    <t>Knock On Wood</t>
  </si>
  <si>
    <t>Indie.Cologne.Events</t>
  </si>
  <si>
    <t>Institut für Betrachtung</t>
  </si>
  <si>
    <t>Musikvorträge</t>
  </si>
  <si>
    <t>Köln ist Kaput</t>
  </si>
  <si>
    <t>Tag der internationalen Künstler</t>
  </si>
  <si>
    <t xml:space="preserve">ACBTY Indie-Konzertreihe </t>
  </si>
  <si>
    <t>Lesben*frühlingstreffen</t>
  </si>
  <si>
    <t>Lied United</t>
  </si>
  <si>
    <t>150 Ausgaben Lied United</t>
  </si>
  <si>
    <t>Locas In Love</t>
  </si>
  <si>
    <t>Locas In Love Wintergala</t>
  </si>
  <si>
    <t>Mages, Klaus</t>
  </si>
  <si>
    <t>Die Mampen</t>
  </si>
  <si>
    <t>Meldocia Festival Köln</t>
  </si>
  <si>
    <t>Melodica Festival</t>
  </si>
  <si>
    <t>The Lasst Waltz</t>
  </si>
  <si>
    <t>MTC/Jörg Büttner</t>
  </si>
  <si>
    <t>Mühlenbrink, Marc</t>
  </si>
  <si>
    <t>Japanese All Female Death Metal Festival</t>
  </si>
  <si>
    <t>Naiyango/Lydia Zimmermann</t>
  </si>
  <si>
    <t>Naiyango After The Sun Release Konzert</t>
  </si>
  <si>
    <t>Odo Rumpf GmbH</t>
  </si>
  <si>
    <t>Freitagsbühne Odonien</t>
  </si>
  <si>
    <t>At The B-Sides Festiuval, Gastspiel israelische Band</t>
  </si>
  <si>
    <t>27. Rock und Chanson Festival</t>
  </si>
  <si>
    <t>Popanz Konzertreihe</t>
  </si>
  <si>
    <t>Neu, kaputt Konzertreihe</t>
  </si>
  <si>
    <t>Raulf, Dirk</t>
  </si>
  <si>
    <t>Poise Werkschau</t>
  </si>
  <si>
    <t>Reinke Fuchs GmbH</t>
  </si>
  <si>
    <t>ATTA New School Rapmusik</t>
  </si>
  <si>
    <t>Reptile Music</t>
  </si>
  <si>
    <t>Attaque Surprise/Temptation Club</t>
  </si>
  <si>
    <t>Sachs und Sachs GbR</t>
  </si>
  <si>
    <t>Konzerte im Weltempfänger</t>
  </si>
  <si>
    <t>BallroomBlitz #8</t>
  </si>
  <si>
    <t>Unholy Passion #5</t>
  </si>
  <si>
    <t>Zum Scheuen Reh</t>
  </si>
  <si>
    <t>Reh Monday Live</t>
  </si>
  <si>
    <t>40 Jahre Blue Shell</t>
  </si>
  <si>
    <t>deutzkultur e.V.</t>
  </si>
  <si>
    <t>Podmore, Jono</t>
  </si>
  <si>
    <t>Jaki Liebezeit Book Launch</t>
  </si>
  <si>
    <t>40 Jahre Roxy</t>
  </si>
  <si>
    <t>Treudt, Philipp</t>
  </si>
  <si>
    <t>Le Tour Belgique</t>
  </si>
  <si>
    <t>Alpentines</t>
  </si>
  <si>
    <t>AKWUAR - Debut Album</t>
  </si>
  <si>
    <t>Cetinkaya, Filiz</t>
  </si>
  <si>
    <t>Phyllis Funksoul-EP</t>
  </si>
  <si>
    <t>DEUTZ - Showtime</t>
  </si>
  <si>
    <t>Grace Prince David (ehem. Madonna Jackson)</t>
  </si>
  <si>
    <t>Grace Prince David - Vinyl Produktionen</t>
  </si>
  <si>
    <t>Leave The City</t>
  </si>
  <si>
    <t>Leave The City - EP Produktion</t>
  </si>
  <si>
    <t>Lebsanft, Jakob</t>
  </si>
  <si>
    <t>BODDY - Debutalbum</t>
  </si>
  <si>
    <t>LUNAS</t>
  </si>
  <si>
    <t>LUNAS-EP "Afterglow" Vinyl</t>
  </si>
  <si>
    <t>Modularfield Scholz &amp; Liehr GbR</t>
  </si>
  <si>
    <t>HHNOI &amp; Nathan Moody "Future Rituals"</t>
  </si>
  <si>
    <t>OTEO</t>
  </si>
  <si>
    <t>OTEO - Friendzone EP</t>
  </si>
  <si>
    <t>Rohde, Jan-Felix</t>
  </si>
  <si>
    <t>awk.me EP und Vinyl-Produktion</t>
  </si>
  <si>
    <t>SALOMEA</t>
  </si>
  <si>
    <t>SALOMEA Album 2</t>
  </si>
  <si>
    <t>Stereo Naked</t>
  </si>
  <si>
    <t>Stereo Naked - EP "Raketen und Rauch"</t>
  </si>
  <si>
    <t>Tekin, Ozan</t>
  </si>
  <si>
    <t>Ozan Tekin - Albumproduktion</t>
  </si>
  <si>
    <t>Traum Schallplatten</t>
  </si>
  <si>
    <t>Philippe Cam</t>
  </si>
  <si>
    <t>Vaovao</t>
  </si>
  <si>
    <t>Albumproduktion Von Spar + Eiko Ishibashi</t>
  </si>
  <si>
    <t>Widyanata, Martin</t>
  </si>
  <si>
    <t>ACID SHAKES (zuvor: Particles)</t>
  </si>
  <si>
    <t>Ancient Astronauts present ZIK ZAK – East Africa Tour 2019</t>
  </si>
  <si>
    <t>Bellchild</t>
  </si>
  <si>
    <t>Box and the Twins</t>
  </si>
  <si>
    <t>Box and the Twins USA-Tour</t>
  </si>
  <si>
    <t>COMA-Tour</t>
  </si>
  <si>
    <t>Motip White</t>
  </si>
  <si>
    <t>Motip White Mini Japan Tour</t>
  </si>
  <si>
    <t>MOZAH</t>
  </si>
  <si>
    <t>MOZAH Hip Hop: Beijing meets Cologne</t>
  </si>
  <si>
    <t>Nasssau</t>
  </si>
  <si>
    <t>Sparkling</t>
  </si>
  <si>
    <t>Wohlleben Filmprodukte</t>
  </si>
  <si>
    <t>Defcon &amp; Joe1008</t>
  </si>
  <si>
    <t>NRW Landesbuero Tanz e.V.</t>
  </si>
  <si>
    <t>Mehrjährige Projektförderung 2018 -2020</t>
  </si>
  <si>
    <t>Overhead Project / Behren &amp; Behren GbR</t>
  </si>
  <si>
    <t>Get Together</t>
  </si>
  <si>
    <t>Gastgeberschaft</t>
  </si>
  <si>
    <t>Cologne Dance Circus Festival</t>
  </si>
  <si>
    <t>XXTanzTheater</t>
  </si>
  <si>
    <t>Sparkling Bubbles</t>
  </si>
  <si>
    <t>Artmann, Elsa</t>
  </si>
  <si>
    <t>Pressspan</t>
  </si>
  <si>
    <t xml:space="preserve">Barnes Crossing e. V. </t>
  </si>
  <si>
    <t>Festival "SoloDuo NRW + friends"</t>
  </si>
  <si>
    <t>Bellut, Céline</t>
  </si>
  <si>
    <t xml:space="preserve">HOLD ON </t>
  </si>
  <si>
    <t>Castelló, Adrián</t>
  </si>
  <si>
    <t>INTER.PHASE</t>
  </si>
  <si>
    <t>DIPHTHONG</t>
  </si>
  <si>
    <t>Trompe-l'oeil</t>
  </si>
  <si>
    <t>Dossier 3-D Poetry</t>
  </si>
  <si>
    <t>Abspiel "This is Cliff"</t>
  </si>
  <si>
    <t xml:space="preserve">Dossier 3-D Poetry </t>
  </si>
  <si>
    <t>Bitte nehmen Sie doch etwas Platz</t>
  </si>
  <si>
    <t>Scream!ng Matter</t>
  </si>
  <si>
    <t>FLUKE dancecompany</t>
  </si>
  <si>
    <t>OHNE Time</t>
  </si>
  <si>
    <t>Fobbe, Kai &amp; Sieczkarek, Mark</t>
  </si>
  <si>
    <t>Virtuelle Ausstellungen: Tanz-Filmpräsentation über App</t>
  </si>
  <si>
    <t>FREIraum Ensemble / Schopa, Arthur</t>
  </si>
  <si>
    <t>SOLO +</t>
  </si>
  <si>
    <t>Geyer, Katharina</t>
  </si>
  <si>
    <t>tanz interpretiert Duchamp</t>
  </si>
  <si>
    <t>Jordao, Carla</t>
  </si>
  <si>
    <t>A Universal Weakness</t>
  </si>
  <si>
    <t>Abspiel „MIRA5_Ein Stück über das Aufstehen“</t>
  </si>
  <si>
    <t>Perry, Sabina</t>
  </si>
  <si>
    <t>Talent/Show</t>
  </si>
  <si>
    <t>ATARA</t>
  </si>
  <si>
    <t>Shibahara, Yoshie</t>
  </si>
  <si>
    <t>Camera Lucida</t>
  </si>
  <si>
    <t>Sondersammlung: H M O S / Hupp, Theresa</t>
  </si>
  <si>
    <t>MINT CONDITION</t>
  </si>
  <si>
    <t>BORDERS.BIRDS</t>
  </si>
  <si>
    <t>Sommerakademie</t>
  </si>
  <si>
    <t>Tossi, Ursina</t>
  </si>
  <si>
    <t>WITCHES</t>
  </si>
  <si>
    <t>Turan, Enis</t>
  </si>
  <si>
    <t>CLUB 27</t>
  </si>
  <si>
    <t>Freies Werkstatt-Theater Köln e.V.</t>
  </si>
  <si>
    <t>Freihandelszone - ensemblenetzwerk köln e.V.</t>
  </si>
  <si>
    <t>Junge Theatergemeinde Köln 
der Theatergemeinde-Gesellschaft "Christ und Kultur" e.V.</t>
  </si>
  <si>
    <t>studiobühneköln der Universität zu Köln</t>
  </si>
  <si>
    <t>Theater der Keller e.V.</t>
  </si>
  <si>
    <t>Theater im Bauturm (TiB) e.V.</t>
  </si>
  <si>
    <t>Bundesverband zeitgenössischer Zirkus e.V.</t>
  </si>
  <si>
    <t>Initiative Freies Theater Köln</t>
  </si>
  <si>
    <t>Technische Ausstattung Produktion "Identität" und weitere Projekte</t>
  </si>
  <si>
    <t>West-off 2019 (Kölner Programmanteil)</t>
  </si>
  <si>
    <t>tanz performance köln e. V. / NRW Landesbüro Tanz</t>
  </si>
  <si>
    <t>Impulse Theaterfestival 2019 (plus 20.000 € Zuschuss durch Stadtsparkasse KölnBonn)</t>
  </si>
  <si>
    <t>SK Stiftung Kultur der Sparkasse KölnBonn</t>
  </si>
  <si>
    <t>Theater Tiefrot e.V.</t>
  </si>
  <si>
    <t>Mehrjährige Projektförderung 2019 -2022</t>
  </si>
  <si>
    <t>Festival Spielarten Landeszuschuss</t>
  </si>
  <si>
    <t>Abspiel DAZWISCHEN im Rahmen der 19. Kölner Theaternacht</t>
  </si>
  <si>
    <t>Gastspiel "Mit brennender Geduld" oder "Nerudas Postmann"</t>
  </si>
  <si>
    <t>Spirit Child</t>
  </si>
  <si>
    <t>Die Grönholm-Methode</t>
  </si>
  <si>
    <t>Baumeister, Eva-Maria</t>
  </si>
  <si>
    <t>Verschwindende Orte</t>
  </si>
  <si>
    <t>Blasius, Sebastian</t>
  </si>
  <si>
    <t>(UN)GERÜSTET ZUM LEBENSKAMPF</t>
  </si>
  <si>
    <t>Den Drachen töten</t>
  </si>
  <si>
    <t>katze und krieg</t>
  </si>
  <si>
    <t>Mit eigener Stimme</t>
  </si>
  <si>
    <t>Nö Theater e.V.</t>
  </si>
  <si>
    <t>2nd Floor e. V. /  LOFT</t>
  </si>
  <si>
    <t>Ensemble Musikfabrik Landesensemble NRW e.V.</t>
  </si>
  <si>
    <t>Initiative Kölner Jazzhaus e.V. / Stadtgarten</t>
  </si>
  <si>
    <t>Kölner Gesellschaft für Alte Musik e.V. / Zamus</t>
  </si>
  <si>
    <t>Kölner Kammerorchester e.V.</t>
  </si>
  <si>
    <t>Asientournee</t>
  </si>
  <si>
    <t>Im Zentrum Lied (Konzertreihe)</t>
  </si>
  <si>
    <t>Zamus unlimited (Konzertreihe)</t>
  </si>
  <si>
    <t>20 Jahre Forum Alte Musik (Konzertreihe)</t>
  </si>
  <si>
    <t>Les Abbagliati Ensemble (Konzert)</t>
  </si>
  <si>
    <t>Cölner Barockorchester</t>
  </si>
  <si>
    <t>Fair Play - Sauber Spielen (Konzertreihe)</t>
  </si>
  <si>
    <t xml:space="preserve">Collegium Cartusianum e.V. </t>
  </si>
  <si>
    <t>Händel: Judas Maccabaeus (Konzert)</t>
  </si>
  <si>
    <t xml:space="preserve">Silva Kaputikian e.V. </t>
  </si>
  <si>
    <t>150 Jahre Komitas Vardapet</t>
  </si>
  <si>
    <t>hw19c (Konzertreihe)</t>
  </si>
  <si>
    <t>Gronemeyer, Gisela</t>
  </si>
  <si>
    <t>Tom Johnson: Finding Music (Portraitkonzert + Buchvorstellung)</t>
  </si>
  <si>
    <t>I cannot know your name (Musiktheater)</t>
  </si>
  <si>
    <t>INTERSTELLAR 227</t>
  </si>
  <si>
    <t>#doublespace (Musiktheater)</t>
  </si>
  <si>
    <t>E-MEX Ensemble</t>
  </si>
  <si>
    <t>Martin Zingsheim meets E-MEX #2 (Konzert)</t>
  </si>
  <si>
    <t xml:space="preserve">reihe M 10 Jahre (Buchpublikation) </t>
  </si>
  <si>
    <t>Containerklang, Beginners, Traditions (Konzerte + Kompositionsförderung)</t>
  </si>
  <si>
    <t>electronic ID e.V.</t>
  </si>
  <si>
    <t>artificial ID (Konzert + Kompositionsförderung)</t>
  </si>
  <si>
    <t>Orbit Schönberg (vier Konzerte)</t>
  </si>
  <si>
    <t xml:space="preserve">Deutsch-Aserbaidschanisches Forum </t>
  </si>
  <si>
    <t>Kara Karayev (Konzert)</t>
  </si>
  <si>
    <t>Frau Musica Nova</t>
  </si>
  <si>
    <t>FRAU MUSICA NOVA (Festival)</t>
  </si>
  <si>
    <t>Fallah, Farzia</t>
  </si>
  <si>
    <t>Mind the Gap (Konzert)</t>
  </si>
  <si>
    <t>Watanabe, Rie Miyama</t>
  </si>
  <si>
    <t>Schachtel/Grenze (Musiktheater)</t>
  </si>
  <si>
    <t>EOS Kammerorchester Köln e.V.</t>
  </si>
  <si>
    <t>10 Jahre EOS - Addition</t>
  </si>
  <si>
    <t>Nabatov, Semyon</t>
  </si>
  <si>
    <t>Changing Perspectives (drei Konzerte)</t>
  </si>
  <si>
    <t>Impakt e.V.</t>
  </si>
  <si>
    <t>IMPAKT und KING GEORG (Konzertreihe + Festival)</t>
  </si>
  <si>
    <t>Schmid, Stefan Karl</t>
  </si>
  <si>
    <t>Stefan Karl Schmid Oktett / Pyjama (Konzert + Aufnahme)</t>
  </si>
  <si>
    <t>Trumann, Janning</t>
  </si>
  <si>
    <t>Tangible Music Label Night (vier Konzerte)</t>
  </si>
  <si>
    <t xml:space="preserve">Hübsch, Carl Ludwig </t>
  </si>
  <si>
    <t>soundtrips nrw (Konzertreihe)</t>
  </si>
  <si>
    <t>Wissel, Georg</t>
  </si>
  <si>
    <t>Broken Ghost Consort (zwei Konzerte)</t>
  </si>
  <si>
    <t>Ross, Florian</t>
  </si>
  <si>
    <t xml:space="preserve">Architexture (zwei Konzerte) </t>
  </si>
  <si>
    <t>SummerKLAENG / KLAENG Festival (Festivals)</t>
  </si>
  <si>
    <t>Nillesen, Etienne</t>
  </si>
  <si>
    <t>The Sound and the Unsound: a quest for the ontology of music (Konzert)</t>
  </si>
  <si>
    <t>Zoubek, Philip</t>
  </si>
  <si>
    <t>Facetten #3 (Konzert)</t>
  </si>
  <si>
    <t>Huhn, Leonhard</t>
  </si>
  <si>
    <t>Die Fichten: Desmond's Deep Time (Konzert)</t>
  </si>
  <si>
    <t>Debacker, Marlies</t>
  </si>
  <si>
    <t>Trio Abstrakt (Konzert)</t>
  </si>
  <si>
    <t>Thon, Caroline</t>
  </si>
  <si>
    <t>Fuchsthone Orchestra (vier Konzerte)</t>
  </si>
  <si>
    <t>Stockhausen, Markus</t>
  </si>
  <si>
    <t>Wildlife session (Konzert)</t>
  </si>
  <si>
    <t>Totenhagen, Laura</t>
  </si>
  <si>
    <t>CD Release Tour</t>
  </si>
  <si>
    <t>Soirée Sonique / LTK4 (Installation/Konzertreihe)</t>
  </si>
  <si>
    <t>Brückenmusik 25 (Festival + Symposium)</t>
  </si>
  <si>
    <t>Krebber, Steffen</t>
  </si>
  <si>
    <t>The Modernist Anticlock (Installation)</t>
  </si>
  <si>
    <t>Schulte, Frank</t>
  </si>
  <si>
    <t>Invitation No. 1 (Konzert)</t>
  </si>
  <si>
    <t>Sachse, Sigrid</t>
  </si>
  <si>
    <t>Maurer. Albrecht</t>
  </si>
  <si>
    <t>Regionalkantorat Köln</t>
  </si>
  <si>
    <t xml:space="preserve">10. Kirchenmusikfestival Köln - Psalmentöne </t>
  </si>
  <si>
    <t>IFM e.V.</t>
  </si>
  <si>
    <t>Marketing</t>
  </si>
  <si>
    <t>Projektförderung Globale Musik</t>
  </si>
  <si>
    <t>Gläßer, Thomas</t>
  </si>
  <si>
    <t>In Between Spaces (Konzertreihe)</t>
  </si>
  <si>
    <t xml:space="preserve">Singla, Jarry </t>
  </si>
  <si>
    <t>SONIQ VOL. VI Voices (drei Konzerte)</t>
  </si>
  <si>
    <t>Originalklang e.V.</t>
  </si>
  <si>
    <t>Global Diffusion - O Jerusalem (Festival)</t>
  </si>
  <si>
    <t>Global Diffusion - In Between Spaces (Festival)</t>
  </si>
  <si>
    <t>Südstadtleben e.V.</t>
  </si>
  <si>
    <t>Global Diffusion - Unity in Diversity (Festival)</t>
  </si>
  <si>
    <t>Global Diffusion - Zigeunerwagenfest (Festival)</t>
  </si>
  <si>
    <t>DIWAN e.V.</t>
  </si>
  <si>
    <t>Global Diffusion - Voice of Change (Festival)</t>
  </si>
  <si>
    <t>Clubbahnhof Ehrenfeld</t>
  </si>
  <si>
    <t>Global Diffusion - Global Visions (Festival)</t>
  </si>
  <si>
    <t xml:space="preserve">Concert Chant et Piano </t>
  </si>
  <si>
    <t>o Umbau und Tieferlegung Kellergeschoss / Studio 672
o Allg. Sanierungs- / Renovierungs- / Ertüchtigungsmaßnahmen
o Maßnahmen zur Erstellung einer Kostenberechnung für die geplante Aufstockung - Büroräume im Jazzhaus Stadtgarten zur Stärkung des Europäischen Zentrums für Jazz und aktuelle Musik</t>
  </si>
  <si>
    <t>MitAfrika-Festival</t>
  </si>
  <si>
    <t>Michael Douglas Kollektiv (Douglas und Bateman GbR)</t>
  </si>
  <si>
    <t>Michael Douglas Kollektiv
(Douglas und Bateman GbR)</t>
  </si>
  <si>
    <t>Silke Z. resistdance</t>
  </si>
  <si>
    <t>Streichelhandy, Bambi</t>
  </si>
  <si>
    <t>Erotokritos</t>
  </si>
  <si>
    <t>Harem</t>
  </si>
  <si>
    <t>NRW KULTURsekretariat</t>
  </si>
  <si>
    <t xml:space="preserve">Festival Tanz NRW </t>
  </si>
  <si>
    <t>Kölner Theaterpreis 2019</t>
  </si>
  <si>
    <t xml:space="preserve">Mietzuschuss </t>
  </si>
  <si>
    <t>paraproximity</t>
  </si>
  <si>
    <t>Klang und Raum Ambientfestival</t>
  </si>
  <si>
    <t>Ancient Astronauts</t>
  </si>
  <si>
    <t xml:space="preserve">Allerweltskino Jahresprogramm </t>
  </si>
  <si>
    <t>Musikhaus Süd / Franziska Erdle</t>
  </si>
  <si>
    <t>Sanierungsarbeiten</t>
  </si>
  <si>
    <t xml:space="preserve">Jüdische Kulturtage Rhein-Ruhr </t>
  </si>
  <si>
    <t>Melange</t>
  </si>
  <si>
    <t>PAErsche Performance-Art Labor</t>
  </si>
  <si>
    <t>Preisgeld Heinrich-Böll-Preis der Stadt Köln 2019</t>
  </si>
  <si>
    <t>Zwei Stipendien für Kinder- und Jugendliteratur</t>
  </si>
  <si>
    <t>Insert Female Artist - Festival</t>
  </si>
  <si>
    <t>Dialoge-Lebensspuren, Jahresprogramm</t>
  </si>
  <si>
    <t>Festivalförderung</t>
  </si>
  <si>
    <t>Diversity</t>
  </si>
  <si>
    <t>Nicht im Geschäftsbericht abbilden</t>
  </si>
  <si>
    <t>Projektförderung Jazz / Improvisierte Musik</t>
  </si>
  <si>
    <t>Projektförderung Elektronische Musik / Klangkunst</t>
  </si>
  <si>
    <t xml:space="preserve">Residenzprojekt "Community Art" </t>
  </si>
  <si>
    <t xml:space="preserve">SimultanProjekte </t>
  </si>
  <si>
    <t xml:space="preserve">Multiphonics Festival </t>
  </si>
  <si>
    <t>Orgel-Mixturen (Festival)</t>
  </si>
  <si>
    <t xml:space="preserve">Stille Post </t>
  </si>
  <si>
    <t xml:space="preserve">Cheers for Fears Fest </t>
  </si>
  <si>
    <t xml:space="preserve">Hall &amp; Rauch Japan Tour </t>
  </si>
  <si>
    <t xml:space="preserve">Nasssau Tour </t>
  </si>
  <si>
    <t xml:space="preserve">Record Store Day </t>
  </si>
  <si>
    <t xml:space="preserve">SommerStart-Festival </t>
  </si>
  <si>
    <t xml:space="preserve">Instant Music Club </t>
  </si>
  <si>
    <t xml:space="preserve">Indie.Cologne.Fest </t>
  </si>
  <si>
    <t>Freedom Sounds Festival</t>
  </si>
  <si>
    <t xml:space="preserve">Cologne Popfest </t>
  </si>
  <si>
    <t xml:space="preserve">Sector Cologne </t>
  </si>
  <si>
    <t xml:space="preserve">Afro Euro Festival </t>
  </si>
  <si>
    <t xml:space="preserve">Kino Latino Köln </t>
  </si>
  <si>
    <t xml:space="preserve">KÖLNER KINO NÄCHTE </t>
  </si>
  <si>
    <t xml:space="preserve">DOKFENSTER KÖLN </t>
  </si>
  <si>
    <t>CINEPOINT - Schule des Sehens Filmreihe</t>
  </si>
  <si>
    <t xml:space="preserve">Die Sammlung Schönecker, Filmprogramm </t>
  </si>
  <si>
    <t>3. Domstadt Doks</t>
  </si>
  <si>
    <t xml:space="preserve">kunstroute-ehrenfeld </t>
  </si>
  <si>
    <t xml:space="preserve">Zusammen Leuchten Festival </t>
  </si>
  <si>
    <t xml:space="preserve">All That Jazz </t>
  </si>
  <si>
    <t>Dia Andino (Andentag)</t>
  </si>
  <si>
    <t xml:space="preserve">Theatertreffen Neues Europa </t>
  </si>
  <si>
    <t xml:space="preserve">Frühling der Kulturen </t>
  </si>
  <si>
    <t>And She Was Like: BÄM!</t>
  </si>
  <si>
    <t>"Zu Gast im Lichthof", Jahresprogramm</t>
  </si>
  <si>
    <t>The Coeln Press (Season4)</t>
  </si>
  <si>
    <t>Kreisdiagramm, Abbildung auf Seite 24 im Geschäftsbericht 2018</t>
  </si>
  <si>
    <t>Wiedereinbau Veranstaltungstechnik</t>
  </si>
  <si>
    <t>Jungblut &amp; Herrmann GbR</t>
  </si>
  <si>
    <t>Hall &amp; Rauch</t>
  </si>
  <si>
    <t>reihe M (Konzertreihe)
(inkl. Landeszuschuss 25.000 €)</t>
  </si>
  <si>
    <t>Internationale Kinder- und Jugendbuchwochen, Schwerpunkt Norwegen
(inkl. Landeszuschuss 10.000 €, Zuschuss Erzbistum 2.600 €)</t>
  </si>
  <si>
    <t>Internationale Kinder- und Jugendbuchwochen, Schwerpunkt Norwegen - Filmprogramm</t>
  </si>
  <si>
    <t>Comedia Colonia Theater GmbH</t>
  </si>
  <si>
    <t>Verein zur Förderung des Kunststandortes Köln e. V.
(Temporary Gallery. Zentrum für zeitgenössische Kunst)</t>
  </si>
  <si>
    <t>Literatur 2019</t>
  </si>
  <si>
    <t>Projektförderung Autoren*Innen/Räume</t>
  </si>
  <si>
    <t>Bildende Kunst, Neue Medien und Atelierförderung 2019</t>
  </si>
  <si>
    <t>Musik 2019</t>
  </si>
  <si>
    <t>Theater 2019</t>
  </si>
  <si>
    <t>Tanz 2019</t>
  </si>
  <si>
    <t>Popkultur 2019</t>
  </si>
  <si>
    <t>Filmkultur 2019</t>
  </si>
  <si>
    <t>Kulturelle Teilhabe 2019</t>
  </si>
  <si>
    <t>Spartenübergreifende Strukturbeihilfen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</si>
</sst>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Euro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</font>
    <font>
      <sz val="12"/>
      <color rgb="FF22222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2"/>
      <color rgb="FF00B05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FF0000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" fontId="3" fillId="0" borderId="0"/>
    <xf numFmtId="0" fontId="13" fillId="3" borderId="0" applyNumberFormat="0" applyBorder="0" applyAlignment="0" applyProtection="0"/>
  </cellStyleXfs>
  <cellXfs count="27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/>
    <xf numFmtId="164" fontId="3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3" fillId="0" borderId="1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shrinkToFit="1"/>
    </xf>
    <xf numFmtId="0" fontId="5" fillId="0" borderId="0" xfId="0" applyFont="1" applyFill="1" applyBorder="1" applyAlignment="1">
      <alignment horizontal="left" vertical="top" wrapText="1" shrinkToFit="1"/>
    </xf>
    <xf numFmtId="164" fontId="1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/>
    <xf numFmtId="164" fontId="2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164" fontId="9" fillId="0" borderId="0" xfId="0" applyNumberFormat="1" applyFont="1" applyBorder="1" applyAlignment="1">
      <alignment horizontal="right" vertical="top"/>
    </xf>
    <xf numFmtId="0" fontId="10" fillId="0" borderId="0" xfId="0" applyFont="1"/>
    <xf numFmtId="0" fontId="8" fillId="0" borderId="0" xfId="0" applyFont="1" applyBorder="1"/>
    <xf numFmtId="4" fontId="8" fillId="0" borderId="0" xfId="0" applyNumberFormat="1" applyFont="1" applyBorder="1"/>
    <xf numFmtId="0" fontId="10" fillId="0" borderId="0" xfId="0" applyFont="1" applyBorder="1"/>
    <xf numFmtId="164" fontId="7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2" fillId="0" borderId="0" xfId="0" applyFont="1" applyAlignment="1"/>
    <xf numFmtId="164" fontId="1" fillId="0" borderId="0" xfId="0" applyNumberFormat="1" applyFont="1" applyBorder="1"/>
    <xf numFmtId="0" fontId="2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Border="1"/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64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164" fontId="3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/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164" fontId="0" fillId="0" borderId="0" xfId="0" applyNumberFormat="1" applyFont="1" applyFill="1"/>
    <xf numFmtId="0" fontId="3" fillId="0" borderId="1" xfId="1" applyFont="1" applyFill="1" applyBorder="1" applyAlignment="1">
      <alignment vertical="center" wrapText="1"/>
    </xf>
    <xf numFmtId="164" fontId="5" fillId="0" borderId="0" xfId="3" applyNumberFormat="1" applyFont="1" applyFill="1" applyBorder="1"/>
    <xf numFmtId="4" fontId="3" fillId="0" borderId="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6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0" xfId="0" applyFont="1" applyBorder="1"/>
    <xf numFmtId="0" fontId="9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3" fillId="0" borderId="6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9" fillId="0" borderId="0" xfId="0" applyNumberFormat="1" applyFont="1" applyBorder="1" applyAlignment="1">
      <alignment horizontal="right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8" fillId="0" borderId="0" xfId="0" applyFont="1" applyFill="1"/>
    <xf numFmtId="164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4" fontId="11" fillId="0" borderId="0" xfId="0" applyNumberFormat="1" applyFont="1" applyFill="1" applyBorder="1" applyAlignment="1">
      <alignment horizontal="right" vertical="top" wrapText="1"/>
    </xf>
    <xf numFmtId="0" fontId="9" fillId="0" borderId="1" xfId="1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horizontal="left" vertical="top" wrapText="1" shrinkToFit="1"/>
    </xf>
    <xf numFmtId="0" fontId="9" fillId="0" borderId="0" xfId="0" applyFont="1" applyAlignment="1">
      <alignment vertical="center"/>
    </xf>
    <xf numFmtId="0" fontId="9" fillId="0" borderId="0" xfId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/>
    <xf numFmtId="164" fontId="9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14" fontId="17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18" fillId="0" borderId="0" xfId="0" applyFont="1" applyFill="1"/>
    <xf numFmtId="0" fontId="19" fillId="0" borderId="0" xfId="0" applyFont="1" applyFill="1"/>
    <xf numFmtId="0" fontId="8" fillId="5" borderId="4" xfId="0" applyFont="1" applyFill="1" applyBorder="1"/>
    <xf numFmtId="0" fontId="20" fillId="0" borderId="0" xfId="0" applyFont="1" applyFill="1"/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4" fontId="8" fillId="5" borderId="0" xfId="0" applyNumberFormat="1" applyFont="1" applyFill="1" applyAlignment="1">
      <alignment horizontal="right" vertical="center"/>
    </xf>
    <xf numFmtId="0" fontId="8" fillId="5" borderId="0" xfId="0" applyFont="1" applyFill="1" applyBorder="1" applyAlignment="1">
      <alignment wrapText="1"/>
    </xf>
    <xf numFmtId="164" fontId="8" fillId="5" borderId="0" xfId="0" applyNumberFormat="1" applyFont="1" applyFill="1" applyBorder="1" applyAlignment="1">
      <alignment horizontal="right" vertical="center"/>
    </xf>
    <xf numFmtId="164" fontId="8" fillId="5" borderId="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 wrapText="1"/>
    </xf>
    <xf numFmtId="0" fontId="21" fillId="0" borderId="0" xfId="0" applyFont="1" applyFill="1" applyAlignment="1">
      <alignment wrapText="1"/>
    </xf>
    <xf numFmtId="0" fontId="2" fillId="0" borderId="13" xfId="0" applyFont="1" applyFill="1" applyBorder="1"/>
    <xf numFmtId="4" fontId="3" fillId="6" borderId="3" xfId="0" applyNumberFormat="1" applyFont="1" applyFill="1" applyBorder="1" applyAlignment="1">
      <alignment horizontal="right" vertical="center"/>
    </xf>
    <xf numFmtId="0" fontId="2" fillId="6" borderId="0" xfId="0" applyFont="1" applyFill="1"/>
    <xf numFmtId="164" fontId="5" fillId="6" borderId="1" xfId="3" applyNumberFormat="1" applyFont="1" applyFill="1" applyBorder="1"/>
    <xf numFmtId="4" fontId="3" fillId="0" borderId="13" xfId="0" applyNumberFormat="1" applyFont="1" applyFill="1" applyBorder="1"/>
    <xf numFmtId="0" fontId="2" fillId="6" borderId="3" xfId="0" applyFont="1" applyFill="1" applyBorder="1"/>
    <xf numFmtId="0" fontId="2" fillId="6" borderId="3" xfId="0" applyFont="1" applyFill="1" applyBorder="1" applyAlignment="1">
      <alignment horizontal="righ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right"/>
    </xf>
    <xf numFmtId="0" fontId="0" fillId="6" borderId="0" xfId="0" applyFont="1" applyFill="1"/>
    <xf numFmtId="0" fontId="3" fillId="6" borderId="0" xfId="0" applyFont="1" applyFill="1"/>
    <xf numFmtId="0" fontId="0" fillId="0" borderId="13" xfId="0" applyFont="1" applyFill="1" applyBorder="1"/>
    <xf numFmtId="0" fontId="5" fillId="6" borderId="0" xfId="0" applyFont="1" applyFill="1" applyBorder="1" applyAlignment="1">
      <alignment vertical="center" wrapText="1"/>
    </xf>
    <xf numFmtId="164" fontId="5" fillId="6" borderId="0" xfId="3" applyNumberFormat="1" applyFont="1" applyFill="1" applyBorder="1"/>
    <xf numFmtId="0" fontId="2" fillId="6" borderId="12" xfId="0" applyFont="1" applyFill="1" applyBorder="1"/>
    <xf numFmtId="0" fontId="2" fillId="6" borderId="15" xfId="0" applyFont="1" applyFill="1" applyBorder="1"/>
    <xf numFmtId="0" fontId="22" fillId="0" borderId="0" xfId="0" applyFont="1" applyFill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164" fontId="1" fillId="6" borderId="1" xfId="0" applyNumberFormat="1" applyFont="1" applyFill="1" applyBorder="1" applyAlignment="1">
      <alignment horizontal="right" vertical="center"/>
    </xf>
    <xf numFmtId="0" fontId="2" fillId="6" borderId="16" xfId="0" applyFont="1" applyFill="1" applyBorder="1"/>
    <xf numFmtId="0" fontId="1" fillId="6" borderId="0" xfId="0" applyFont="1" applyFill="1"/>
    <xf numFmtId="0" fontId="2" fillId="6" borderId="0" xfId="0" applyFont="1" applyFill="1" applyAlignment="1">
      <alignment horizontal="left"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 wrapText="1"/>
    </xf>
    <xf numFmtId="0" fontId="4" fillId="6" borderId="0" xfId="0" applyFont="1" applyFill="1" applyBorder="1"/>
    <xf numFmtId="0" fontId="1" fillId="6" borderId="0" xfId="0" applyFont="1" applyFill="1" applyAlignment="1">
      <alignment horizontal="left" vertical="center"/>
    </xf>
    <xf numFmtId="164" fontId="1" fillId="6" borderId="0" xfId="0" applyNumberFormat="1" applyFont="1" applyFill="1" applyAlignment="1">
      <alignment horizontal="right" vertical="center"/>
    </xf>
    <xf numFmtId="0" fontId="12" fillId="6" borderId="5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164" fontId="7" fillId="6" borderId="1" xfId="0" applyNumberFormat="1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12" fillId="6" borderId="7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right" vertical="center"/>
    </xf>
    <xf numFmtId="0" fontId="12" fillId="6" borderId="0" xfId="0" applyFont="1" applyFill="1" applyBorder="1" applyAlignment="1">
      <alignment horizontal="left" vertical="top" wrapText="1"/>
    </xf>
    <xf numFmtId="164" fontId="7" fillId="6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0" borderId="13" xfId="0" applyFont="1" applyBorder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 wrapText="1"/>
    </xf>
    <xf numFmtId="0" fontId="8" fillId="2" borderId="12" xfId="0" applyFont="1" applyFill="1" applyBorder="1"/>
    <xf numFmtId="0" fontId="8" fillId="2" borderId="15" xfId="0" applyFont="1" applyFill="1" applyBorder="1"/>
    <xf numFmtId="0" fontId="9" fillId="6" borderId="0" xfId="1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left" vertical="center" wrapText="1"/>
    </xf>
    <xf numFmtId="4" fontId="9" fillId="6" borderId="0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/>
    <xf numFmtId="0" fontId="9" fillId="6" borderId="0" xfId="0" applyFont="1" applyFill="1" applyBorder="1"/>
    <xf numFmtId="0" fontId="9" fillId="6" borderId="0" xfId="0" applyFont="1" applyFill="1" applyBorder="1" applyAlignment="1">
      <alignment wrapText="1"/>
    </xf>
    <xf numFmtId="0" fontId="8" fillId="6" borderId="0" xfId="0" applyFont="1" applyFill="1"/>
    <xf numFmtId="0" fontId="21" fillId="0" borderId="0" xfId="0" applyFont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" fillId="6" borderId="0" xfId="0" applyFont="1" applyFill="1" applyAlignment="1"/>
    <xf numFmtId="0" fontId="3" fillId="6" borderId="0" xfId="0" applyFont="1" applyFill="1" applyBorder="1" applyAlignment="1">
      <alignment horizontal="left" vertical="top" wrapText="1"/>
    </xf>
    <xf numFmtId="0" fontId="7" fillId="6" borderId="0" xfId="0" applyFont="1" applyFill="1"/>
    <xf numFmtId="0" fontId="7" fillId="6" borderId="0" xfId="0" applyFont="1" applyFill="1" applyAlignment="1">
      <alignment horizontal="left" vertical="center"/>
    </xf>
    <xf numFmtId="164" fontId="1" fillId="6" borderId="3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left" vertical="center" wrapText="1"/>
    </xf>
    <xf numFmtId="0" fontId="8" fillId="0" borderId="13" xfId="0" applyFont="1" applyBorder="1"/>
    <xf numFmtId="0" fontId="15" fillId="6" borderId="0" xfId="0" applyFont="1" applyFill="1"/>
    <xf numFmtId="164" fontId="7" fillId="6" borderId="3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left"/>
    </xf>
    <xf numFmtId="0" fontId="8" fillId="0" borderId="13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/>
    </xf>
    <xf numFmtId="0" fontId="2" fillId="0" borderId="13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/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8" fillId="6" borderId="12" xfId="0" applyFont="1" applyFill="1" applyBorder="1" applyAlignment="1">
      <alignment horizontal="left" vertical="center"/>
    </xf>
    <xf numFmtId="0" fontId="8" fillId="6" borderId="14" xfId="0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top" wrapText="1" shrinkToFit="1"/>
    </xf>
    <xf numFmtId="0" fontId="3" fillId="0" borderId="2" xfId="0" applyFont="1" applyFill="1" applyBorder="1" applyAlignment="1">
      <alignment horizontal="left" vertical="top" wrapText="1" shrinkToFit="1"/>
    </xf>
  </cellXfs>
  <cellStyles count="4">
    <cellStyle name="Gut" xfId="3" builtinId="26"/>
    <cellStyle name="Standard" xfId="0" builtinId="0"/>
    <cellStyle name="Standard 2" xfId="2"/>
    <cellStyle name="Standard 2 2" xfId="1"/>
  </cellStyles>
  <dxfs count="0"/>
  <tableStyles count="0" defaultTableStyle="TableStyleMedium2" defaultPivotStyle="PivotStyleLight16"/>
  <colors>
    <mruColors>
      <color rgb="FFEB538D"/>
      <color rgb="FFE73579"/>
      <color rgb="FFBF1757"/>
      <color rgb="FF9148C8"/>
      <color rgb="FF58267E"/>
      <color rgb="FF4A206A"/>
      <color rgb="FF381850"/>
      <color rgb="FF57257D"/>
      <color rgb="FFAA72D4"/>
      <color rgb="FF9F5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Projektförderung Kulturelle Teilhabe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BF175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CD-4976-97A0-25F0F3F0DF26}"/>
              </c:ext>
            </c:extLst>
          </c:dPt>
          <c:dPt>
            <c:idx val="1"/>
            <c:bubble3D val="0"/>
            <c:spPr>
              <a:solidFill>
                <a:srgbClr val="E7357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CD-4976-97A0-25F0F3F0DF26}"/>
              </c:ext>
            </c:extLst>
          </c:dPt>
          <c:dPt>
            <c:idx val="2"/>
            <c:bubble3D val="0"/>
            <c:spPr>
              <a:solidFill>
                <a:srgbClr val="EB538D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6CD-4976-97A0-25F0F3F0DF26}"/>
              </c:ext>
            </c:extLst>
          </c:dPt>
          <c:dLbls>
            <c:dLbl>
              <c:idx val="0"/>
              <c:layout>
                <c:manualLayout>
                  <c:x val="-0.25938482964354731"/>
                  <c:y val="9.100063192654972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CD-4976-97A0-25F0F3F0DF26}"/>
                </c:ext>
              </c:extLst>
            </c:dLbl>
            <c:dLbl>
              <c:idx val="2"/>
              <c:layout>
                <c:manualLayout>
                  <c:x val="0.20525832622570531"/>
                  <c:y val="7.1404090255395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38574436437203"/>
                      <c:h val="8.50938935359188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6CD-4976-97A0-25F0F3F0D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'Kulturelle Teilhabe'!$A$65:$A$67</c:f>
              <c:strCache>
                <c:ptCount val="3"/>
                <c:pt idx="0">
                  <c:v>Interkulturelle Kunstprojekte</c:v>
                </c:pt>
                <c:pt idx="1">
                  <c:v>Neue innovative Kleinveranstaltungen</c:v>
                </c:pt>
                <c:pt idx="2">
                  <c:v>Diversity</c:v>
                </c:pt>
              </c:strCache>
            </c:strRef>
          </c:cat>
          <c:val>
            <c:numRef>
              <c:f>'Kulturelle Teilhabe'!$B$65:$B$67</c:f>
              <c:numCache>
                <c:formatCode>#,##0\ "Euro"</c:formatCode>
                <c:ptCount val="3"/>
                <c:pt idx="0">
                  <c:v>113000</c:v>
                </c:pt>
                <c:pt idx="1">
                  <c:v>35000</c:v>
                </c:pt>
                <c:pt idx="2">
                  <c:v>86000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CD-4976-97A0-25F0F3F0DF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70</xdr:row>
      <xdr:rowOff>42861</xdr:rowOff>
    </xdr:from>
    <xdr:to>
      <xdr:col>1</xdr:col>
      <xdr:colOff>3165474</xdr:colOff>
      <xdr:row>95</xdr:row>
      <xdr:rowOff>82550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D131"/>
  <sheetViews>
    <sheetView topLeftCell="A94" zoomScaleNormal="100" workbookViewId="0">
      <selection activeCell="A94" sqref="A94:C95"/>
    </sheetView>
  </sheetViews>
  <sheetFormatPr baseColWidth="10" defaultColWidth="11.453125" defaultRowHeight="14" x14ac:dyDescent="0.3"/>
  <cols>
    <col min="1" max="1" width="41.26953125" style="51" customWidth="1"/>
    <col min="2" max="2" width="36.7265625" style="51" customWidth="1"/>
    <col min="3" max="3" width="36.7265625" style="63" customWidth="1"/>
    <col min="4" max="16384" width="11.453125" style="52"/>
  </cols>
  <sheetData>
    <row r="1" spans="1:3" ht="15.5" x14ac:dyDescent="0.3">
      <c r="A1" s="181" t="s">
        <v>889</v>
      </c>
    </row>
    <row r="3" spans="1:3" ht="15.5" x14ac:dyDescent="0.35">
      <c r="A3" s="241" t="s">
        <v>1</v>
      </c>
      <c r="B3" s="242"/>
      <c r="C3" s="176"/>
    </row>
    <row r="4" spans="1:3" ht="30" customHeight="1" x14ac:dyDescent="0.3">
      <c r="A4" s="179" t="s">
        <v>2</v>
      </c>
      <c r="B4" s="180"/>
      <c r="C4" s="171" t="s">
        <v>3</v>
      </c>
    </row>
    <row r="5" spans="1:3" ht="30" customHeight="1" x14ac:dyDescent="0.3">
      <c r="A5" s="245" t="s">
        <v>347</v>
      </c>
      <c r="B5" s="246"/>
      <c r="C5" s="78">
        <v>15000</v>
      </c>
    </row>
    <row r="6" spans="1:3" ht="30" customHeight="1" x14ac:dyDescent="0.3">
      <c r="A6" s="245" t="s">
        <v>348</v>
      </c>
      <c r="B6" s="246"/>
      <c r="C6" s="78">
        <v>110000</v>
      </c>
    </row>
    <row r="7" spans="1:3" ht="30" customHeight="1" x14ac:dyDescent="0.3">
      <c r="A7" s="245" t="s">
        <v>349</v>
      </c>
      <c r="B7" s="246"/>
      <c r="C7" s="78">
        <v>168500</v>
      </c>
    </row>
    <row r="8" spans="1:3" ht="30" customHeight="1" x14ac:dyDescent="0.3">
      <c r="A8" s="245" t="s">
        <v>350</v>
      </c>
      <c r="B8" s="246"/>
      <c r="C8" s="78">
        <v>130000</v>
      </c>
    </row>
    <row r="9" spans="1:3" ht="30" customHeight="1" x14ac:dyDescent="0.3">
      <c r="A9" s="245" t="s">
        <v>351</v>
      </c>
      <c r="B9" s="246"/>
      <c r="C9" s="78">
        <v>9000</v>
      </c>
    </row>
    <row r="10" spans="1:3" ht="30" customHeight="1" x14ac:dyDescent="0.3">
      <c r="A10" s="245" t="s">
        <v>886</v>
      </c>
      <c r="B10" s="246"/>
      <c r="C10" s="78">
        <v>90000</v>
      </c>
    </row>
    <row r="11" spans="1:3" ht="30" customHeight="1" thickBot="1" x14ac:dyDescent="0.35">
      <c r="A11" s="245" t="s">
        <v>352</v>
      </c>
      <c r="B11" s="246"/>
      <c r="C11" s="79">
        <v>81500</v>
      </c>
    </row>
    <row r="12" spans="1:3" ht="30" customHeight="1" x14ac:dyDescent="0.3">
      <c r="A12" s="182"/>
      <c r="B12" s="182"/>
      <c r="C12" s="183">
        <f>SUM(C5:C11)</f>
        <v>604000</v>
      </c>
    </row>
    <row r="13" spans="1:3" ht="30" customHeight="1" x14ac:dyDescent="0.3">
      <c r="A13" s="66"/>
      <c r="B13" s="52"/>
      <c r="C13" s="67"/>
    </row>
    <row r="14" spans="1:3" ht="30" customHeight="1" x14ac:dyDescent="0.35">
      <c r="A14" s="241" t="s">
        <v>124</v>
      </c>
      <c r="B14" s="242"/>
      <c r="C14" s="176"/>
    </row>
    <row r="15" spans="1:3" ht="30" customHeight="1" x14ac:dyDescent="0.3">
      <c r="A15" s="179" t="s">
        <v>6</v>
      </c>
      <c r="B15" s="184" t="s">
        <v>7</v>
      </c>
      <c r="C15" s="171" t="s">
        <v>3</v>
      </c>
    </row>
    <row r="16" spans="1:3" ht="30.75" customHeight="1" x14ac:dyDescent="0.3">
      <c r="A16" s="243" t="s">
        <v>145</v>
      </c>
      <c r="B16" s="80" t="s">
        <v>130</v>
      </c>
      <c r="C16" s="55">
        <v>43680</v>
      </c>
    </row>
    <row r="17" spans="1:3" ht="30" customHeight="1" x14ac:dyDescent="0.3">
      <c r="A17" s="244"/>
      <c r="B17" s="81" t="s">
        <v>127</v>
      </c>
      <c r="C17" s="55">
        <v>12877</v>
      </c>
    </row>
    <row r="18" spans="1:3" ht="30.75" customHeight="1" x14ac:dyDescent="0.3">
      <c r="A18" s="66"/>
      <c r="C18" s="65">
        <f>SUM(C16:C17)</f>
        <v>56557</v>
      </c>
    </row>
    <row r="19" spans="1:3" ht="30.75" customHeight="1" x14ac:dyDescent="0.3">
      <c r="A19" s="66"/>
      <c r="C19" s="68"/>
    </row>
    <row r="20" spans="1:3" ht="30.75" customHeight="1" x14ac:dyDescent="0.35">
      <c r="A20" s="241" t="s">
        <v>159</v>
      </c>
      <c r="B20" s="242"/>
      <c r="C20" s="176"/>
    </row>
    <row r="21" spans="1:3" ht="30.75" customHeight="1" x14ac:dyDescent="0.3">
      <c r="A21" s="179" t="s">
        <v>6</v>
      </c>
      <c r="B21" s="184" t="s">
        <v>7</v>
      </c>
      <c r="C21" s="171" t="s">
        <v>3</v>
      </c>
    </row>
    <row r="22" spans="1:3" ht="30.75" customHeight="1" x14ac:dyDescent="0.3">
      <c r="A22" s="17" t="s">
        <v>353</v>
      </c>
      <c r="B22" s="17" t="s">
        <v>360</v>
      </c>
      <c r="C22" s="55">
        <v>3900</v>
      </c>
    </row>
    <row r="23" spans="1:3" ht="30.75" customHeight="1" x14ac:dyDescent="0.3">
      <c r="A23" s="17" t="s">
        <v>354</v>
      </c>
      <c r="B23" s="17" t="s">
        <v>361</v>
      </c>
      <c r="C23" s="55">
        <v>5000</v>
      </c>
    </row>
    <row r="24" spans="1:3" ht="30.75" customHeight="1" x14ac:dyDescent="0.3">
      <c r="A24" s="17" t="s">
        <v>355</v>
      </c>
      <c r="B24" s="17" t="s">
        <v>362</v>
      </c>
      <c r="C24" s="55">
        <v>1170</v>
      </c>
    </row>
    <row r="25" spans="1:3" ht="30.75" customHeight="1" x14ac:dyDescent="0.3">
      <c r="A25" s="11" t="s">
        <v>356</v>
      </c>
      <c r="B25" s="17" t="s">
        <v>364</v>
      </c>
      <c r="C25" s="55">
        <v>2000</v>
      </c>
    </row>
    <row r="26" spans="1:3" ht="30.75" customHeight="1" x14ac:dyDescent="0.3">
      <c r="A26" s="151" t="s">
        <v>161</v>
      </c>
      <c r="B26" s="17" t="s">
        <v>363</v>
      </c>
      <c r="C26" s="55">
        <v>5500</v>
      </c>
    </row>
    <row r="27" spans="1:3" ht="30.75" customHeight="1" x14ac:dyDescent="0.3">
      <c r="A27" s="17" t="s">
        <v>218</v>
      </c>
      <c r="B27" s="17" t="s">
        <v>381</v>
      </c>
      <c r="C27" s="55">
        <v>15900</v>
      </c>
    </row>
    <row r="28" spans="1:3" ht="30.75" customHeight="1" x14ac:dyDescent="0.3">
      <c r="A28" s="17" t="s">
        <v>77</v>
      </c>
      <c r="B28" s="17" t="s">
        <v>365</v>
      </c>
      <c r="C28" s="55">
        <v>4000</v>
      </c>
    </row>
    <row r="29" spans="1:3" ht="30.75" customHeight="1" x14ac:dyDescent="0.3">
      <c r="A29" s="17" t="s">
        <v>357</v>
      </c>
      <c r="B29" s="17" t="s">
        <v>366</v>
      </c>
      <c r="C29" s="55">
        <v>10000</v>
      </c>
    </row>
    <row r="30" spans="1:3" ht="57.75" customHeight="1" x14ac:dyDescent="0.3">
      <c r="A30" s="17" t="s">
        <v>358</v>
      </c>
      <c r="B30" s="17" t="s">
        <v>367</v>
      </c>
      <c r="C30" s="55">
        <f>8000+1815.94</f>
        <v>9815.94</v>
      </c>
    </row>
    <row r="31" spans="1:3" ht="42.75" customHeight="1" x14ac:dyDescent="0.3">
      <c r="A31" s="17" t="s">
        <v>162</v>
      </c>
      <c r="B31" s="17" t="s">
        <v>368</v>
      </c>
      <c r="C31" s="55">
        <f>8000+1393</f>
        <v>9393</v>
      </c>
    </row>
    <row r="32" spans="1:3" ht="30.75" customHeight="1" x14ac:dyDescent="0.3">
      <c r="A32" s="17" t="s">
        <v>359</v>
      </c>
      <c r="B32" s="17" t="s">
        <v>369</v>
      </c>
      <c r="C32" s="55">
        <v>7500</v>
      </c>
    </row>
    <row r="33" spans="1:3" ht="30.75" customHeight="1" x14ac:dyDescent="0.3">
      <c r="A33" s="17" t="s">
        <v>58</v>
      </c>
      <c r="B33" s="17" t="s">
        <v>370</v>
      </c>
      <c r="C33" s="55">
        <v>2564</v>
      </c>
    </row>
    <row r="34" spans="1:3" ht="30.75" customHeight="1" x14ac:dyDescent="0.3">
      <c r="A34" s="17" t="s">
        <v>371</v>
      </c>
      <c r="B34" s="17" t="s">
        <v>372</v>
      </c>
      <c r="C34" s="55">
        <v>1962.5</v>
      </c>
    </row>
    <row r="35" spans="1:3" ht="30.75" customHeight="1" x14ac:dyDescent="0.3">
      <c r="A35" s="17" t="s">
        <v>373</v>
      </c>
      <c r="B35" s="17" t="s">
        <v>374</v>
      </c>
      <c r="C35" s="55">
        <v>5500</v>
      </c>
    </row>
    <row r="36" spans="1:3" ht="30.75" customHeight="1" x14ac:dyDescent="0.3">
      <c r="A36" s="17" t="s">
        <v>375</v>
      </c>
      <c r="B36" s="17" t="s">
        <v>376</v>
      </c>
      <c r="C36" s="55">
        <f>6473+1200</f>
        <v>7673</v>
      </c>
    </row>
    <row r="37" spans="1:3" ht="30.75" customHeight="1" x14ac:dyDescent="0.3">
      <c r="A37" s="17" t="s">
        <v>377</v>
      </c>
      <c r="B37" s="17" t="s">
        <v>378</v>
      </c>
      <c r="C37" s="55">
        <f>10000+1500</f>
        <v>11500</v>
      </c>
    </row>
    <row r="38" spans="1:3" ht="30.75" customHeight="1" x14ac:dyDescent="0.3">
      <c r="A38" s="17" t="s">
        <v>379</v>
      </c>
      <c r="B38" s="17" t="s">
        <v>380</v>
      </c>
      <c r="C38" s="55">
        <f>1500+610</f>
        <v>2110</v>
      </c>
    </row>
    <row r="39" spans="1:3" ht="29.25" customHeight="1" x14ac:dyDescent="0.3">
      <c r="A39" s="185"/>
      <c r="B39" s="186"/>
      <c r="C39" s="183">
        <v>105489</v>
      </c>
    </row>
    <row r="40" spans="1:3" ht="29.25" customHeight="1" x14ac:dyDescent="0.3">
      <c r="A40" s="66"/>
      <c r="C40" s="68"/>
    </row>
    <row r="41" spans="1:3" ht="30" customHeight="1" x14ac:dyDescent="0.35">
      <c r="A41" s="241" t="s">
        <v>144</v>
      </c>
      <c r="B41" s="242"/>
      <c r="C41" s="176"/>
    </row>
    <row r="42" spans="1:3" ht="30" customHeight="1" x14ac:dyDescent="0.3">
      <c r="A42" s="179" t="s">
        <v>6</v>
      </c>
      <c r="B42" s="184" t="s">
        <v>7</v>
      </c>
      <c r="C42" s="171" t="s">
        <v>3</v>
      </c>
    </row>
    <row r="43" spans="1:3" ht="30" customHeight="1" x14ac:dyDescent="0.3">
      <c r="A43" s="17" t="s">
        <v>141</v>
      </c>
      <c r="B43" s="17" t="s">
        <v>382</v>
      </c>
      <c r="C43" s="55">
        <v>2000</v>
      </c>
    </row>
    <row r="44" spans="1:3" ht="30" customHeight="1" x14ac:dyDescent="0.3">
      <c r="A44" s="17" t="s">
        <v>383</v>
      </c>
      <c r="B44" s="17" t="s">
        <v>384</v>
      </c>
      <c r="C44" s="55">
        <v>3740</v>
      </c>
    </row>
    <row r="45" spans="1:3" ht="30" customHeight="1" x14ac:dyDescent="0.3">
      <c r="A45" s="17" t="s">
        <v>217</v>
      </c>
      <c r="B45" s="17" t="s">
        <v>137</v>
      </c>
      <c r="C45" s="55">
        <v>4000</v>
      </c>
    </row>
    <row r="46" spans="1:3" ht="30" customHeight="1" x14ac:dyDescent="0.3">
      <c r="A46" s="17" t="s">
        <v>387</v>
      </c>
      <c r="B46" s="17" t="s">
        <v>388</v>
      </c>
      <c r="C46" s="55">
        <v>2000</v>
      </c>
    </row>
    <row r="47" spans="1:3" ht="30" customHeight="1" x14ac:dyDescent="0.3">
      <c r="A47" s="17" t="s">
        <v>389</v>
      </c>
      <c r="B47" s="17" t="s">
        <v>390</v>
      </c>
      <c r="C47" s="55">
        <v>4500</v>
      </c>
    </row>
    <row r="48" spans="1:3" ht="30" customHeight="1" x14ac:dyDescent="0.3">
      <c r="A48" s="17" t="s">
        <v>393</v>
      </c>
      <c r="B48" s="17" t="s">
        <v>851</v>
      </c>
      <c r="C48" s="55">
        <v>865</v>
      </c>
    </row>
    <row r="49" spans="1:3" ht="30" customHeight="1" x14ac:dyDescent="0.3">
      <c r="A49" s="17" t="s">
        <v>394</v>
      </c>
      <c r="B49" s="17" t="s">
        <v>395</v>
      </c>
      <c r="C49" s="55">
        <v>1500</v>
      </c>
    </row>
    <row r="50" spans="1:3" ht="30" customHeight="1" x14ac:dyDescent="0.3">
      <c r="A50" s="17" t="s">
        <v>394</v>
      </c>
      <c r="B50" s="17" t="s">
        <v>396</v>
      </c>
      <c r="C50" s="55">
        <v>4600</v>
      </c>
    </row>
    <row r="51" spans="1:3" ht="30" customHeight="1" x14ac:dyDescent="0.3">
      <c r="A51" s="17" t="s">
        <v>397</v>
      </c>
      <c r="B51" s="17" t="s">
        <v>398</v>
      </c>
      <c r="C51" s="55">
        <v>6500</v>
      </c>
    </row>
    <row r="52" spans="1:3" ht="30" customHeight="1" x14ac:dyDescent="0.3">
      <c r="A52" s="17" t="s">
        <v>399</v>
      </c>
      <c r="B52" s="17" t="s">
        <v>400</v>
      </c>
      <c r="C52" s="55">
        <v>5500</v>
      </c>
    </row>
    <row r="53" spans="1:3" ht="30" customHeight="1" x14ac:dyDescent="0.3">
      <c r="A53" s="17" t="s">
        <v>401</v>
      </c>
      <c r="B53" s="17" t="s">
        <v>402</v>
      </c>
      <c r="C53" s="55">
        <v>3000</v>
      </c>
    </row>
    <row r="54" spans="1:3" ht="30" customHeight="1" x14ac:dyDescent="0.3">
      <c r="A54" s="17" t="s">
        <v>406</v>
      </c>
      <c r="B54" s="17" t="s">
        <v>407</v>
      </c>
      <c r="C54" s="55">
        <v>5000</v>
      </c>
    </row>
    <row r="55" spans="1:3" ht="30" customHeight="1" x14ac:dyDescent="0.3">
      <c r="A55" s="17" t="s">
        <v>123</v>
      </c>
      <c r="B55" s="17" t="s">
        <v>409</v>
      </c>
      <c r="C55" s="55">
        <v>20000</v>
      </c>
    </row>
    <row r="56" spans="1:3" ht="30" customHeight="1" x14ac:dyDescent="0.3">
      <c r="A56" s="17" t="s">
        <v>410</v>
      </c>
      <c r="B56" s="17" t="s">
        <v>411</v>
      </c>
      <c r="C56" s="55">
        <v>3400</v>
      </c>
    </row>
    <row r="57" spans="1:3" ht="30" customHeight="1" x14ac:dyDescent="0.3">
      <c r="A57" s="17" t="s">
        <v>412</v>
      </c>
      <c r="B57" s="17" t="s">
        <v>877</v>
      </c>
      <c r="C57" s="55">
        <v>2650</v>
      </c>
    </row>
    <row r="58" spans="1:3" ht="30" customHeight="1" x14ac:dyDescent="0.3">
      <c r="A58" s="17" t="s">
        <v>413</v>
      </c>
      <c r="B58" s="17" t="s">
        <v>220</v>
      </c>
      <c r="C58" s="55">
        <v>400</v>
      </c>
    </row>
    <row r="59" spans="1:3" ht="30" customHeight="1" x14ac:dyDescent="0.3">
      <c r="A59" s="17" t="s">
        <v>414</v>
      </c>
      <c r="B59" s="17" t="s">
        <v>415</v>
      </c>
      <c r="C59" s="55">
        <v>5000</v>
      </c>
    </row>
    <row r="60" spans="1:3" ht="30" customHeight="1" x14ac:dyDescent="0.3">
      <c r="A60" s="17" t="s">
        <v>416</v>
      </c>
      <c r="B60" s="17" t="s">
        <v>417</v>
      </c>
      <c r="C60" s="55">
        <v>1000</v>
      </c>
    </row>
    <row r="61" spans="1:3" ht="30" customHeight="1" x14ac:dyDescent="0.3">
      <c r="A61" s="17" t="s">
        <v>418</v>
      </c>
      <c r="B61" s="17" t="s">
        <v>419</v>
      </c>
      <c r="C61" s="55">
        <v>2000</v>
      </c>
    </row>
    <row r="62" spans="1:3" ht="30" customHeight="1" x14ac:dyDescent="0.3">
      <c r="A62" s="17" t="s">
        <v>221</v>
      </c>
      <c r="B62" s="17" t="s">
        <v>420</v>
      </c>
      <c r="C62" s="55">
        <v>9000</v>
      </c>
    </row>
    <row r="63" spans="1:3" ht="30" customHeight="1" x14ac:dyDescent="0.3">
      <c r="A63" s="17" t="s">
        <v>421</v>
      </c>
      <c r="B63" s="17" t="s">
        <v>422</v>
      </c>
      <c r="C63" s="55">
        <v>7400</v>
      </c>
    </row>
    <row r="64" spans="1:3" ht="30" customHeight="1" x14ac:dyDescent="0.3">
      <c r="A64" s="17" t="s">
        <v>423</v>
      </c>
      <c r="B64" s="17" t="s">
        <v>424</v>
      </c>
      <c r="C64" s="55">
        <v>3400</v>
      </c>
    </row>
    <row r="65" spans="1:3" ht="30" customHeight="1" x14ac:dyDescent="0.3">
      <c r="A65" s="17" t="s">
        <v>425</v>
      </c>
      <c r="B65" s="17" t="s">
        <v>426</v>
      </c>
      <c r="C65" s="55">
        <v>5390</v>
      </c>
    </row>
    <row r="66" spans="1:3" ht="30" customHeight="1" x14ac:dyDescent="0.3">
      <c r="A66" s="17" t="s">
        <v>222</v>
      </c>
      <c r="B66" s="17" t="s">
        <v>427</v>
      </c>
      <c r="C66" s="55">
        <v>50000</v>
      </c>
    </row>
    <row r="67" spans="1:3" ht="30" customHeight="1" x14ac:dyDescent="0.3">
      <c r="A67" s="17" t="s">
        <v>428</v>
      </c>
      <c r="B67" s="17" t="s">
        <v>429</v>
      </c>
      <c r="C67" s="55">
        <v>1000</v>
      </c>
    </row>
    <row r="68" spans="1:3" ht="30" customHeight="1" x14ac:dyDescent="0.3">
      <c r="A68" s="17" t="s">
        <v>430</v>
      </c>
      <c r="B68" s="17" t="s">
        <v>431</v>
      </c>
      <c r="C68" s="55">
        <v>4000</v>
      </c>
    </row>
    <row r="69" spans="1:3" ht="30" customHeight="1" x14ac:dyDescent="0.3">
      <c r="A69" s="17" t="s">
        <v>223</v>
      </c>
      <c r="B69" s="17" t="s">
        <v>432</v>
      </c>
      <c r="C69" s="55">
        <v>3000</v>
      </c>
    </row>
    <row r="70" spans="1:3" ht="30" customHeight="1" x14ac:dyDescent="0.3">
      <c r="A70" s="187"/>
      <c r="B70" s="187"/>
      <c r="C70" s="183">
        <f>SUM(C43:C69)</f>
        <v>160845</v>
      </c>
    </row>
    <row r="71" spans="1:3" ht="30" customHeight="1" x14ac:dyDescent="0.3">
      <c r="A71" s="6"/>
      <c r="B71" s="6"/>
      <c r="C71" s="70"/>
    </row>
    <row r="72" spans="1:3" ht="30" customHeight="1" x14ac:dyDescent="0.35">
      <c r="A72" s="241" t="s">
        <v>84</v>
      </c>
      <c r="B72" s="242"/>
      <c r="C72" s="176"/>
    </row>
    <row r="73" spans="1:3" ht="30" customHeight="1" x14ac:dyDescent="0.3">
      <c r="A73" s="179" t="s">
        <v>6</v>
      </c>
      <c r="B73" s="184" t="s">
        <v>7</v>
      </c>
      <c r="C73" s="171" t="s">
        <v>3</v>
      </c>
    </row>
    <row r="74" spans="1:3" ht="30" customHeight="1" x14ac:dyDescent="0.3">
      <c r="A74" s="17" t="s">
        <v>216</v>
      </c>
      <c r="B74" s="17" t="s">
        <v>433</v>
      </c>
      <c r="C74" s="55">
        <v>10000</v>
      </c>
    </row>
    <row r="75" spans="1:3" ht="30" customHeight="1" x14ac:dyDescent="0.3">
      <c r="A75" s="17" t="s">
        <v>216</v>
      </c>
      <c r="B75" s="17" t="s">
        <v>434</v>
      </c>
      <c r="C75" s="55">
        <v>10500</v>
      </c>
    </row>
    <row r="76" spans="1:3" ht="30" customHeight="1" x14ac:dyDescent="0.3">
      <c r="A76" s="17" t="s">
        <v>348</v>
      </c>
      <c r="B76" s="17" t="s">
        <v>435</v>
      </c>
      <c r="C76" s="55">
        <v>25000</v>
      </c>
    </row>
    <row r="77" spans="1:3" ht="30" customHeight="1" x14ac:dyDescent="0.3">
      <c r="A77" s="17" t="s">
        <v>142</v>
      </c>
      <c r="B77" s="17" t="s">
        <v>436</v>
      </c>
      <c r="C77" s="55">
        <v>5000</v>
      </c>
    </row>
    <row r="78" spans="1:3" ht="30" customHeight="1" x14ac:dyDescent="0.3">
      <c r="A78" s="6"/>
      <c r="B78" s="6"/>
      <c r="C78" s="65">
        <f>SUM(C74:C77)</f>
        <v>50500</v>
      </c>
    </row>
    <row r="79" spans="1:3" ht="30" customHeight="1" x14ac:dyDescent="0.3">
      <c r="A79" s="71"/>
      <c r="B79" s="71"/>
      <c r="C79" s="71"/>
    </row>
    <row r="80" spans="1:3" ht="30" customHeight="1" x14ac:dyDescent="0.35">
      <c r="A80" s="241" t="s">
        <v>125</v>
      </c>
      <c r="B80" s="242"/>
      <c r="C80" s="176"/>
    </row>
    <row r="81" spans="1:3" ht="30" customHeight="1" x14ac:dyDescent="0.3">
      <c r="A81" s="179" t="s">
        <v>6</v>
      </c>
      <c r="B81" s="184" t="s">
        <v>7</v>
      </c>
      <c r="C81" s="171" t="s">
        <v>3</v>
      </c>
    </row>
    <row r="82" spans="1:3" ht="30" customHeight="1" x14ac:dyDescent="0.3">
      <c r="A82" s="17" t="s">
        <v>160</v>
      </c>
      <c r="B82" s="17" t="s">
        <v>437</v>
      </c>
      <c r="C82" s="55">
        <v>44000</v>
      </c>
    </row>
    <row r="83" spans="1:3" ht="30" customHeight="1" x14ac:dyDescent="0.3">
      <c r="A83" s="17" t="s">
        <v>133</v>
      </c>
      <c r="B83" s="17" t="s">
        <v>134</v>
      </c>
      <c r="C83" s="55">
        <f>8330+5000</f>
        <v>13330</v>
      </c>
    </row>
    <row r="84" spans="1:3" ht="30" customHeight="1" x14ac:dyDescent="0.3">
      <c r="A84" s="17" t="s">
        <v>129</v>
      </c>
      <c r="B84" s="17" t="s">
        <v>131</v>
      </c>
      <c r="C84" s="55">
        <v>11800</v>
      </c>
    </row>
    <row r="85" spans="1:3" ht="30" customHeight="1" x14ac:dyDescent="0.3">
      <c r="A85" s="17" t="s">
        <v>438</v>
      </c>
      <c r="B85" s="17" t="s">
        <v>131</v>
      </c>
      <c r="C85" s="55">
        <v>12300</v>
      </c>
    </row>
    <row r="86" spans="1:3" ht="30" customHeight="1" x14ac:dyDescent="0.3">
      <c r="A86" s="17" t="s">
        <v>219</v>
      </c>
      <c r="B86" s="17" t="s">
        <v>439</v>
      </c>
      <c r="C86" s="55">
        <v>6000</v>
      </c>
    </row>
    <row r="87" spans="1:3" ht="30" customHeight="1" x14ac:dyDescent="0.3">
      <c r="A87" s="17" t="s">
        <v>132</v>
      </c>
      <c r="B87" s="17" t="s">
        <v>131</v>
      </c>
      <c r="C87" s="55">
        <v>8211</v>
      </c>
    </row>
    <row r="88" spans="1:3" ht="30" customHeight="1" x14ac:dyDescent="0.3">
      <c r="A88" s="17" t="s">
        <v>836</v>
      </c>
      <c r="B88" s="17" t="s">
        <v>131</v>
      </c>
      <c r="C88" s="58">
        <v>5590</v>
      </c>
    </row>
    <row r="89" spans="1:3" ht="30" customHeight="1" x14ac:dyDescent="0.3">
      <c r="A89" s="17" t="s">
        <v>440</v>
      </c>
      <c r="B89" s="17" t="s">
        <v>876</v>
      </c>
      <c r="C89" s="55">
        <v>5000</v>
      </c>
    </row>
    <row r="90" spans="1:3" ht="43.5" customHeight="1" x14ac:dyDescent="0.3">
      <c r="A90" s="17" t="s">
        <v>837</v>
      </c>
      <c r="B90" s="17" t="s">
        <v>131</v>
      </c>
      <c r="C90" s="55">
        <f>6500+4500</f>
        <v>11000</v>
      </c>
    </row>
    <row r="91" spans="1:3" ht="30" customHeight="1" x14ac:dyDescent="0.3">
      <c r="A91" s="17" t="s">
        <v>136</v>
      </c>
      <c r="B91" s="17" t="s">
        <v>131</v>
      </c>
      <c r="C91" s="55">
        <v>5650</v>
      </c>
    </row>
    <row r="92" spans="1:3" ht="30" customHeight="1" x14ac:dyDescent="0.3">
      <c r="A92" s="187"/>
      <c r="B92" s="188"/>
      <c r="C92" s="183">
        <f>SUM(C82:C91)</f>
        <v>122881</v>
      </c>
    </row>
    <row r="93" spans="1:3" ht="30" customHeight="1" x14ac:dyDescent="0.3">
      <c r="A93" s="6"/>
      <c r="B93" s="11"/>
      <c r="C93" s="70"/>
    </row>
    <row r="94" spans="1:3" ht="30" customHeight="1" x14ac:dyDescent="0.35">
      <c r="A94" s="241" t="s">
        <v>126</v>
      </c>
      <c r="B94" s="242"/>
      <c r="C94" s="176"/>
    </row>
    <row r="95" spans="1:3" ht="30" customHeight="1" x14ac:dyDescent="0.3">
      <c r="A95" s="179" t="s">
        <v>6</v>
      </c>
      <c r="B95" s="184" t="s">
        <v>7</v>
      </c>
      <c r="C95" s="171" t="s">
        <v>3</v>
      </c>
    </row>
    <row r="96" spans="1:3" ht="30" customHeight="1" x14ac:dyDescent="0.3">
      <c r="A96" s="17" t="s">
        <v>385</v>
      </c>
      <c r="B96" s="17" t="s">
        <v>386</v>
      </c>
      <c r="C96" s="55">
        <v>400</v>
      </c>
    </row>
    <row r="97" spans="1:3" ht="30" customHeight="1" x14ac:dyDescent="0.3">
      <c r="A97" s="17" t="s">
        <v>391</v>
      </c>
      <c r="B97" s="17" t="s">
        <v>392</v>
      </c>
      <c r="C97" s="55">
        <v>3000</v>
      </c>
    </row>
    <row r="98" spans="1:3" ht="30" customHeight="1" x14ac:dyDescent="0.3">
      <c r="A98" s="17" t="s">
        <v>403</v>
      </c>
      <c r="B98" s="17" t="s">
        <v>404</v>
      </c>
      <c r="C98" s="55">
        <v>6989</v>
      </c>
    </row>
    <row r="99" spans="1:3" ht="30" customHeight="1" x14ac:dyDescent="0.3">
      <c r="A99" s="17" t="s">
        <v>403</v>
      </c>
      <c r="B99" s="17" t="s">
        <v>405</v>
      </c>
      <c r="C99" s="55">
        <v>7500</v>
      </c>
    </row>
    <row r="100" spans="1:3" ht="30" customHeight="1" x14ac:dyDescent="0.3">
      <c r="A100" s="17" t="s">
        <v>138</v>
      </c>
      <c r="B100" s="17" t="s">
        <v>139</v>
      </c>
      <c r="C100" s="55">
        <v>12700</v>
      </c>
    </row>
    <row r="101" spans="1:3" ht="30" customHeight="1" x14ac:dyDescent="0.3">
      <c r="A101" s="17" t="s">
        <v>140</v>
      </c>
      <c r="B101" s="17" t="s">
        <v>408</v>
      </c>
      <c r="C101" s="55">
        <v>5500</v>
      </c>
    </row>
    <row r="102" spans="1:3" ht="43.5" customHeight="1" x14ac:dyDescent="0.3">
      <c r="A102" s="17" t="s">
        <v>128</v>
      </c>
      <c r="B102" s="151" t="s">
        <v>848</v>
      </c>
      <c r="C102" s="55">
        <v>11000</v>
      </c>
    </row>
    <row r="103" spans="1:3" ht="30" customHeight="1" x14ac:dyDescent="0.3">
      <c r="A103" s="189"/>
      <c r="B103" s="189"/>
      <c r="C103" s="183">
        <f>SUM(C96:C102)</f>
        <v>47089</v>
      </c>
    </row>
    <row r="104" spans="1:3" ht="30" customHeight="1" x14ac:dyDescent="0.3">
      <c r="A104" s="71"/>
      <c r="B104" s="71"/>
      <c r="C104" s="71"/>
    </row>
    <row r="105" spans="1:3" ht="30" customHeight="1" x14ac:dyDescent="0.35">
      <c r="A105" s="241" t="s">
        <v>143</v>
      </c>
      <c r="B105" s="242"/>
      <c r="C105" s="176"/>
    </row>
    <row r="106" spans="1:3" ht="30" customHeight="1" x14ac:dyDescent="0.3">
      <c r="A106" s="179" t="s">
        <v>6</v>
      </c>
      <c r="B106" s="184" t="s">
        <v>7</v>
      </c>
      <c r="C106" s="171" t="s">
        <v>3</v>
      </c>
    </row>
    <row r="107" spans="1:3" ht="30" customHeight="1" x14ac:dyDescent="0.3">
      <c r="A107" s="17" t="s">
        <v>135</v>
      </c>
      <c r="B107" s="17" t="s">
        <v>847</v>
      </c>
      <c r="C107" s="55">
        <v>12000</v>
      </c>
    </row>
    <row r="108" spans="1:3" ht="45.75" customHeight="1" x14ac:dyDescent="0.3">
      <c r="A108" s="81" t="s">
        <v>441</v>
      </c>
      <c r="B108" s="81" t="s">
        <v>165</v>
      </c>
      <c r="C108" s="55">
        <f>20894+8999+5</f>
        <v>29898</v>
      </c>
    </row>
    <row r="109" spans="1:3" ht="31.5" customHeight="1" x14ac:dyDescent="0.3">
      <c r="A109" s="189"/>
      <c r="B109" s="189"/>
      <c r="C109" s="183">
        <f>SUM(C107:C108)</f>
        <v>41898</v>
      </c>
    </row>
    <row r="110" spans="1:3" x14ac:dyDescent="0.3">
      <c r="A110" s="71"/>
      <c r="B110" s="71"/>
      <c r="C110" s="71"/>
    </row>
    <row r="111" spans="1:3" x14ac:dyDescent="0.3">
      <c r="A111" s="71"/>
      <c r="B111" s="190" t="s">
        <v>21</v>
      </c>
      <c r="C111" s="191">
        <v>585259</v>
      </c>
    </row>
    <row r="112" spans="1:3" x14ac:dyDescent="0.3">
      <c r="A112" s="66"/>
    </row>
    <row r="113" spans="1:4" x14ac:dyDescent="0.3">
      <c r="A113" s="52"/>
      <c r="B113" s="52"/>
      <c r="C113" s="52"/>
      <c r="D113" s="152"/>
    </row>
    <row r="114" spans="1:4" x14ac:dyDescent="0.3">
      <c r="A114" s="69"/>
      <c r="B114" s="69"/>
      <c r="C114" s="69"/>
    </row>
    <row r="115" spans="1:4" x14ac:dyDescent="0.3">
      <c r="A115" s="69"/>
      <c r="B115" s="69"/>
      <c r="C115" s="69"/>
    </row>
    <row r="116" spans="1:4" x14ac:dyDescent="0.3">
      <c r="A116" s="69"/>
      <c r="B116" s="69"/>
      <c r="C116" s="69"/>
    </row>
    <row r="117" spans="1:4" x14ac:dyDescent="0.3">
      <c r="A117" s="69"/>
      <c r="B117" s="69"/>
      <c r="C117" s="69"/>
    </row>
    <row r="118" spans="1:4" x14ac:dyDescent="0.3">
      <c r="A118" s="69"/>
      <c r="B118" s="69"/>
      <c r="C118" s="69"/>
    </row>
    <row r="119" spans="1:4" x14ac:dyDescent="0.3">
      <c r="A119" s="64"/>
      <c r="B119" s="64"/>
      <c r="C119" s="73"/>
    </row>
    <row r="120" spans="1:4" x14ac:dyDescent="0.3">
      <c r="A120" s="64"/>
      <c r="B120" s="74"/>
      <c r="C120" s="68"/>
    </row>
    <row r="121" spans="1:4" x14ac:dyDescent="0.3">
      <c r="A121" s="64"/>
      <c r="B121" s="64"/>
      <c r="C121" s="73"/>
    </row>
    <row r="122" spans="1:4" x14ac:dyDescent="0.3">
      <c r="A122" s="64"/>
      <c r="B122" s="64"/>
      <c r="C122" s="73"/>
    </row>
    <row r="123" spans="1:4" x14ac:dyDescent="0.3">
      <c r="A123" s="69"/>
      <c r="B123" s="70"/>
      <c r="C123" s="73"/>
    </row>
    <row r="124" spans="1:4" x14ac:dyDescent="0.3">
      <c r="A124" s="69"/>
      <c r="B124" s="70"/>
      <c r="C124" s="73"/>
    </row>
    <row r="125" spans="1:4" x14ac:dyDescent="0.3">
      <c r="A125" s="69"/>
      <c r="B125" s="70"/>
      <c r="C125" s="73"/>
    </row>
    <row r="126" spans="1:4" x14ac:dyDescent="0.3">
      <c r="A126" s="69"/>
      <c r="B126" s="70"/>
      <c r="C126" s="73"/>
    </row>
    <row r="127" spans="1:4" x14ac:dyDescent="0.3">
      <c r="A127" s="75"/>
      <c r="B127" s="70"/>
      <c r="C127" s="73"/>
    </row>
    <row r="128" spans="1:4" x14ac:dyDescent="0.3">
      <c r="A128" s="76"/>
      <c r="B128" s="70"/>
      <c r="C128" s="73"/>
    </row>
    <row r="129" spans="1:3" x14ac:dyDescent="0.3">
      <c r="A129" s="69"/>
      <c r="B129" s="70"/>
      <c r="C129" s="73"/>
    </row>
    <row r="130" spans="1:3" x14ac:dyDescent="0.3">
      <c r="A130" s="64"/>
      <c r="B130" s="77"/>
      <c r="C130" s="73"/>
    </row>
    <row r="131" spans="1:3" x14ac:dyDescent="0.3">
      <c r="A131" s="64"/>
      <c r="B131" s="64"/>
      <c r="C131" s="73"/>
    </row>
  </sheetData>
  <sheetProtection selectLockedCells="1" selectUnlockedCells="1"/>
  <protectedRanges>
    <protectedRange sqref="C43" name="Bereich1_1"/>
    <protectedRange sqref="A58" name="Bereich1_23"/>
  </protectedRanges>
  <sortState ref="A96:C101">
    <sortCondition ref="A96:A101"/>
  </sortState>
  <mergeCells count="16">
    <mergeCell ref="A3:B3"/>
    <mergeCell ref="A14:B14"/>
    <mergeCell ref="A16:A17"/>
    <mergeCell ref="A105:B105"/>
    <mergeCell ref="A94:B94"/>
    <mergeCell ref="A80:B80"/>
    <mergeCell ref="A72:B72"/>
    <mergeCell ref="A41:B41"/>
    <mergeCell ref="A20:B20"/>
    <mergeCell ref="A10:B10"/>
    <mergeCell ref="A11:B11"/>
    <mergeCell ref="A5:B5"/>
    <mergeCell ref="A6:B6"/>
    <mergeCell ref="A7:B7"/>
    <mergeCell ref="A8:B8"/>
    <mergeCell ref="A9:B9"/>
  </mergeCells>
  <pageMargins left="0.7" right="0.7" top="0.78740157499999996" bottom="0.78740157499999996" header="0.3" footer="0.3"/>
  <pageSetup paperSize="9" scale="59" orientation="portrait" r:id="rId1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XFD57"/>
  <sheetViews>
    <sheetView topLeftCell="A34" zoomScaleNormal="100" zoomScaleSheetLayoutView="100" workbookViewId="0">
      <selection activeCell="H48" sqref="H48"/>
    </sheetView>
  </sheetViews>
  <sheetFormatPr baseColWidth="10" defaultColWidth="11.453125" defaultRowHeight="14.5" x14ac:dyDescent="0.35"/>
  <cols>
    <col min="1" max="1" width="37.453125" style="83" customWidth="1"/>
    <col min="2" max="2" width="51" style="83" customWidth="1"/>
    <col min="3" max="3" width="18.1796875" style="83" customWidth="1"/>
    <col min="4" max="8" width="11.453125" style="83"/>
    <col min="9" max="9" width="12" style="83" bestFit="1" customWidth="1"/>
    <col min="10" max="16384" width="11.453125" style="83"/>
  </cols>
  <sheetData>
    <row r="1" spans="1:3" x14ac:dyDescent="0.35">
      <c r="A1" s="164" t="s">
        <v>887</v>
      </c>
      <c r="B1" s="82"/>
      <c r="C1" s="52"/>
    </row>
    <row r="2" spans="1:3" x14ac:dyDescent="0.35">
      <c r="A2" s="82"/>
      <c r="B2" s="82"/>
      <c r="C2" s="52"/>
    </row>
    <row r="3" spans="1:3" x14ac:dyDescent="0.35">
      <c r="A3" s="247" t="s">
        <v>1</v>
      </c>
      <c r="B3" s="248"/>
      <c r="C3" s="165"/>
    </row>
    <row r="4" spans="1:3" ht="26.25" customHeight="1" x14ac:dyDescent="0.35">
      <c r="A4" s="253" t="s">
        <v>2</v>
      </c>
      <c r="B4" s="254"/>
      <c r="C4" s="166" t="s">
        <v>3</v>
      </c>
    </row>
    <row r="5" spans="1:3" ht="30.75" customHeight="1" x14ac:dyDescent="0.35">
      <c r="A5" s="245" t="s">
        <v>117</v>
      </c>
      <c r="B5" s="246"/>
      <c r="C5" s="78">
        <v>160000</v>
      </c>
    </row>
    <row r="6" spans="1:3" ht="30.75" customHeight="1" x14ac:dyDescent="0.35">
      <c r="A6" s="167"/>
      <c r="B6" s="167"/>
      <c r="C6" s="168">
        <f>SUM(C5)</f>
        <v>160000</v>
      </c>
    </row>
    <row r="8" spans="1:3" ht="30" customHeight="1" x14ac:dyDescent="0.35">
      <c r="A8" s="247" t="s">
        <v>151</v>
      </c>
      <c r="B8" s="248"/>
      <c r="C8" s="169"/>
    </row>
    <row r="9" spans="1:3" ht="30" customHeight="1" x14ac:dyDescent="0.35">
      <c r="A9" s="170" t="s">
        <v>6</v>
      </c>
      <c r="B9" s="170" t="s">
        <v>7</v>
      </c>
      <c r="C9" s="171" t="s">
        <v>3</v>
      </c>
    </row>
    <row r="10" spans="1:3" ht="39.75" customHeight="1" x14ac:dyDescent="0.35">
      <c r="A10" s="17" t="s">
        <v>442</v>
      </c>
      <c r="B10" s="17"/>
      <c r="C10" s="84">
        <v>8480</v>
      </c>
    </row>
    <row r="11" spans="1:3" ht="33.75" customHeight="1" x14ac:dyDescent="0.35">
      <c r="A11" s="17" t="s">
        <v>443</v>
      </c>
      <c r="B11" s="17"/>
      <c r="C11" s="84">
        <v>950</v>
      </c>
    </row>
    <row r="12" spans="1:3" ht="27.75" customHeight="1" x14ac:dyDescent="0.35">
      <c r="A12" s="17" t="s">
        <v>446</v>
      </c>
      <c r="B12" s="17" t="s">
        <v>447</v>
      </c>
      <c r="C12" s="84">
        <v>730</v>
      </c>
    </row>
    <row r="13" spans="1:3" ht="31.5" customHeight="1" x14ac:dyDescent="0.35">
      <c r="A13" s="17" t="s">
        <v>226</v>
      </c>
      <c r="B13" s="17" t="s">
        <v>449</v>
      </c>
      <c r="C13" s="84">
        <v>490</v>
      </c>
    </row>
    <row r="14" spans="1:3" ht="32.25" customHeight="1" x14ac:dyDescent="0.35">
      <c r="A14" s="175"/>
      <c r="B14" s="175"/>
      <c r="C14" s="168">
        <f>SUM(C10:C13)</f>
        <v>10650</v>
      </c>
    </row>
    <row r="16" spans="1:3" ht="15.5" x14ac:dyDescent="0.35">
      <c r="A16" s="249" t="s">
        <v>888</v>
      </c>
      <c r="B16" s="250"/>
    </row>
    <row r="17" spans="1:3 16384:16384" ht="25.5" customHeight="1" x14ac:dyDescent="0.35">
      <c r="A17" s="172" t="s">
        <v>6</v>
      </c>
      <c r="B17" s="172" t="s">
        <v>7</v>
      </c>
      <c r="C17" s="173" t="s">
        <v>3</v>
      </c>
    </row>
    <row r="18" spans="1:3 16384:16384" ht="25.5" customHeight="1" x14ac:dyDescent="0.35">
      <c r="A18" s="17" t="s">
        <v>450</v>
      </c>
      <c r="B18" s="17" t="s">
        <v>838</v>
      </c>
      <c r="C18" s="84">
        <v>30000</v>
      </c>
    </row>
    <row r="19" spans="1:3 16384:16384" ht="25.5" customHeight="1" x14ac:dyDescent="0.35">
      <c r="A19" s="17" t="s">
        <v>117</v>
      </c>
      <c r="B19" s="17" t="s">
        <v>839</v>
      </c>
      <c r="C19" s="84">
        <v>20000</v>
      </c>
    </row>
    <row r="20" spans="1:3 16384:16384" ht="25.5" customHeight="1" x14ac:dyDescent="0.35">
      <c r="A20" s="17" t="s">
        <v>225</v>
      </c>
      <c r="B20" s="17" t="s">
        <v>451</v>
      </c>
      <c r="C20" s="84">
        <f>9000+8000+8000</f>
        <v>25000</v>
      </c>
    </row>
    <row r="21" spans="1:3 16384:16384" ht="33" customHeight="1" x14ac:dyDescent="0.35">
      <c r="A21" s="17" t="s">
        <v>152</v>
      </c>
      <c r="B21" s="17" t="s">
        <v>452</v>
      </c>
      <c r="C21" s="84">
        <v>3000</v>
      </c>
    </row>
    <row r="22" spans="1:3 16384:16384" ht="27" customHeight="1" x14ac:dyDescent="0.35">
      <c r="A22" s="17" t="s">
        <v>152</v>
      </c>
      <c r="B22" s="17" t="s">
        <v>448</v>
      </c>
      <c r="C22" s="84">
        <v>4500</v>
      </c>
    </row>
    <row r="23" spans="1:3 16384:16384" ht="26.25" customHeight="1" x14ac:dyDescent="0.35">
      <c r="A23" s="174"/>
      <c r="B23" s="174"/>
      <c r="C23" s="168">
        <f>SUM(C18:C22)</f>
        <v>82500</v>
      </c>
    </row>
    <row r="25" spans="1:3 16384:16384" ht="15.5" x14ac:dyDescent="0.35">
      <c r="A25" s="241" t="s">
        <v>84</v>
      </c>
      <c r="B25" s="242"/>
      <c r="C25" s="176"/>
    </row>
    <row r="26" spans="1:3 16384:16384" ht="27" customHeight="1" x14ac:dyDescent="0.35">
      <c r="A26" s="170" t="s">
        <v>6</v>
      </c>
      <c r="B26" s="170" t="s">
        <v>7</v>
      </c>
      <c r="C26" s="171" t="s">
        <v>3</v>
      </c>
    </row>
    <row r="27" spans="1:3 16384:16384" ht="30" customHeight="1" x14ac:dyDescent="0.35">
      <c r="A27" s="17" t="s">
        <v>453</v>
      </c>
      <c r="B27" s="17" t="s">
        <v>454</v>
      </c>
      <c r="C27" s="84">
        <v>4000</v>
      </c>
      <c r="XFD27" s="86">
        <f t="shared" ref="XFD27:XFD36" si="0">SUM(C27:XFC27)</f>
        <v>4000</v>
      </c>
    </row>
    <row r="28" spans="1:3 16384:16384" ht="30" customHeight="1" x14ac:dyDescent="0.35">
      <c r="A28" s="17" t="s">
        <v>455</v>
      </c>
      <c r="B28" s="17" t="s">
        <v>456</v>
      </c>
      <c r="C28" s="84">
        <v>8000</v>
      </c>
      <c r="XFD28" s="86"/>
    </row>
    <row r="29" spans="1:3 16384:16384" ht="30" customHeight="1" x14ac:dyDescent="0.35">
      <c r="A29" s="17" t="s">
        <v>455</v>
      </c>
      <c r="B29" s="17" t="s">
        <v>457</v>
      </c>
      <c r="C29" s="84">
        <v>5000</v>
      </c>
      <c r="XFD29" s="86"/>
    </row>
    <row r="30" spans="1:3 16384:16384" ht="30" customHeight="1" x14ac:dyDescent="0.35">
      <c r="A30" s="17" t="s">
        <v>458</v>
      </c>
      <c r="B30" s="17" t="s">
        <v>840</v>
      </c>
      <c r="C30" s="84">
        <v>7000</v>
      </c>
      <c r="XFD30" s="86"/>
    </row>
    <row r="31" spans="1:3 16384:16384" ht="30" customHeight="1" x14ac:dyDescent="0.35">
      <c r="A31" s="17" t="s">
        <v>225</v>
      </c>
      <c r="B31" s="17" t="s">
        <v>459</v>
      </c>
      <c r="C31" s="84">
        <v>30000</v>
      </c>
      <c r="XFD31" s="86">
        <f t="shared" si="0"/>
        <v>30000</v>
      </c>
    </row>
    <row r="32" spans="1:3 16384:16384" ht="30" customHeight="1" x14ac:dyDescent="0.35">
      <c r="A32" s="17" t="s">
        <v>460</v>
      </c>
      <c r="B32" s="17" t="s">
        <v>461</v>
      </c>
      <c r="C32" s="84">
        <v>6000</v>
      </c>
      <c r="XFD32" s="86"/>
    </row>
    <row r="33" spans="1:3 16384:16384" ht="30" customHeight="1" x14ac:dyDescent="0.35">
      <c r="A33" s="17" t="s">
        <v>462</v>
      </c>
      <c r="B33" s="17" t="s">
        <v>463</v>
      </c>
      <c r="C33" s="84">
        <v>3000</v>
      </c>
      <c r="XFD33" s="86"/>
    </row>
    <row r="34" spans="1:3 16384:16384" ht="30" customHeight="1" x14ac:dyDescent="0.35">
      <c r="A34" s="17" t="s">
        <v>464</v>
      </c>
      <c r="B34" s="17" t="s">
        <v>465</v>
      </c>
      <c r="C34" s="84">
        <v>3000</v>
      </c>
      <c r="XFD34" s="86">
        <f t="shared" si="0"/>
        <v>3000</v>
      </c>
    </row>
    <row r="35" spans="1:3 16384:16384" ht="30" customHeight="1" x14ac:dyDescent="0.35">
      <c r="A35" s="17" t="s">
        <v>466</v>
      </c>
      <c r="B35" s="17" t="s">
        <v>467</v>
      </c>
      <c r="C35" s="84">
        <v>1700</v>
      </c>
      <c r="XFD35" s="86">
        <f t="shared" si="0"/>
        <v>1700</v>
      </c>
    </row>
    <row r="36" spans="1:3 16384:16384" ht="30" customHeight="1" x14ac:dyDescent="0.35">
      <c r="A36" s="174"/>
      <c r="B36" s="174"/>
      <c r="C36" s="168">
        <f>SUM(C27:C35)</f>
        <v>67700</v>
      </c>
      <c r="XFD36" s="86">
        <f t="shared" si="0"/>
        <v>67700</v>
      </c>
    </row>
    <row r="38" spans="1:3 16384:16384" ht="15.5" x14ac:dyDescent="0.35">
      <c r="A38" s="241" t="s">
        <v>153</v>
      </c>
      <c r="B38" s="242"/>
      <c r="C38" s="176"/>
    </row>
    <row r="39" spans="1:3 16384:16384" ht="32.25" customHeight="1" x14ac:dyDescent="0.35">
      <c r="A39" s="170" t="s">
        <v>6</v>
      </c>
      <c r="B39" s="170" t="s">
        <v>7</v>
      </c>
      <c r="C39" s="171" t="s">
        <v>3</v>
      </c>
    </row>
    <row r="40" spans="1:3 16384:16384" ht="55.5" customHeight="1" x14ac:dyDescent="0.35">
      <c r="A40" s="17" t="s">
        <v>468</v>
      </c>
      <c r="B40" s="17" t="s">
        <v>883</v>
      </c>
      <c r="C40" s="84">
        <f>10000+10000+2600</f>
        <v>22600</v>
      </c>
    </row>
    <row r="41" spans="1:3 16384:16384" ht="30" customHeight="1" x14ac:dyDescent="0.35">
      <c r="A41" s="174"/>
      <c r="B41" s="174"/>
      <c r="C41" s="168">
        <f>SUM(C40)</f>
        <v>22600</v>
      </c>
    </row>
    <row r="42" spans="1:3 16384:16384" x14ac:dyDescent="0.35">
      <c r="A42" s="251"/>
      <c r="B42" s="252"/>
    </row>
    <row r="43" spans="1:3 16384:16384" ht="15.5" x14ac:dyDescent="0.35">
      <c r="A43" s="241" t="s">
        <v>155</v>
      </c>
      <c r="B43" s="242"/>
      <c r="C43" s="176"/>
    </row>
    <row r="44" spans="1:3 16384:16384" ht="30" customHeight="1" x14ac:dyDescent="0.35">
      <c r="A44" s="170" t="s">
        <v>6</v>
      </c>
      <c r="B44" s="170" t="s">
        <v>7</v>
      </c>
      <c r="C44" s="171" t="s">
        <v>3</v>
      </c>
    </row>
    <row r="45" spans="1:3 16384:16384" ht="30" customHeight="1" x14ac:dyDescent="0.35">
      <c r="A45" s="17" t="s">
        <v>156</v>
      </c>
      <c r="B45" s="17" t="s">
        <v>469</v>
      </c>
      <c r="C45" s="89">
        <v>5000</v>
      </c>
    </row>
    <row r="46" spans="1:3 16384:16384" ht="27.75" customHeight="1" x14ac:dyDescent="0.35">
      <c r="A46" s="17" t="s">
        <v>444</v>
      </c>
      <c r="B46" s="17" t="s">
        <v>445</v>
      </c>
      <c r="C46" s="84">
        <v>1568</v>
      </c>
    </row>
    <row r="47" spans="1:3 16384:16384" ht="30" customHeight="1" x14ac:dyDescent="0.35">
      <c r="A47" s="17" t="s">
        <v>455</v>
      </c>
      <c r="B47" s="17" t="s">
        <v>470</v>
      </c>
      <c r="C47" s="84">
        <f>4000+3500</f>
        <v>7500</v>
      </c>
    </row>
    <row r="48" spans="1:3 16384:16384" ht="30" customHeight="1" x14ac:dyDescent="0.35">
      <c r="A48" s="17" t="s">
        <v>158</v>
      </c>
      <c r="B48" s="17" t="s">
        <v>471</v>
      </c>
      <c r="C48" s="84">
        <v>3000</v>
      </c>
    </row>
    <row r="49" spans="1:9" ht="30" customHeight="1" x14ac:dyDescent="0.35">
      <c r="A49" s="17" t="s">
        <v>472</v>
      </c>
      <c r="B49" s="17" t="s">
        <v>131</v>
      </c>
      <c r="C49" s="89">
        <v>5000</v>
      </c>
    </row>
    <row r="50" spans="1:9" ht="30" customHeight="1" x14ac:dyDescent="0.35">
      <c r="A50" s="17" t="s">
        <v>473</v>
      </c>
      <c r="B50" s="17" t="s">
        <v>841</v>
      </c>
      <c r="C50" s="89">
        <v>3500</v>
      </c>
    </row>
    <row r="51" spans="1:9" ht="30" customHeight="1" x14ac:dyDescent="0.35">
      <c r="A51" s="17" t="s">
        <v>157</v>
      </c>
      <c r="B51" s="17" t="s">
        <v>154</v>
      </c>
      <c r="C51" s="84">
        <v>5000</v>
      </c>
    </row>
    <row r="52" spans="1:9" ht="30" customHeight="1" x14ac:dyDescent="0.35">
      <c r="A52" s="174"/>
      <c r="B52" s="174"/>
      <c r="C52" s="168">
        <f>SUM(C45:C51)</f>
        <v>30568</v>
      </c>
    </row>
    <row r="53" spans="1:9" ht="30" customHeight="1" x14ac:dyDescent="0.35">
      <c r="C53" s="88"/>
      <c r="I53" s="86"/>
    </row>
    <row r="54" spans="1:9" ht="30" customHeight="1" x14ac:dyDescent="0.35">
      <c r="B54" s="177" t="s">
        <v>21</v>
      </c>
      <c r="C54" s="178">
        <v>214018</v>
      </c>
      <c r="I54" s="86"/>
    </row>
    <row r="55" spans="1:9" x14ac:dyDescent="0.35">
      <c r="B55" s="51"/>
      <c r="C55" s="72"/>
    </row>
    <row r="57" spans="1:9" x14ac:dyDescent="0.35">
      <c r="D57" s="153"/>
    </row>
  </sheetData>
  <sheetProtection selectLockedCells="1" selectUnlockedCells="1"/>
  <sortState ref="A41:C50">
    <sortCondition ref="A41:A50"/>
  </sortState>
  <mergeCells count="9">
    <mergeCell ref="A43:B43"/>
    <mergeCell ref="A3:B3"/>
    <mergeCell ref="A8:B8"/>
    <mergeCell ref="A16:B16"/>
    <mergeCell ref="A42:B42"/>
    <mergeCell ref="A25:B25"/>
    <mergeCell ref="A38:B38"/>
    <mergeCell ref="A5:B5"/>
    <mergeCell ref="A4:B4"/>
  </mergeCells>
  <pageMargins left="0.70866141732283472" right="0.70866141732283472" top="0.78740157480314965" bottom="0.78740157480314965" header="0.31496062992125984" footer="0.31496062992125984"/>
  <pageSetup paperSize="9" scale="10" fitToWidth="0" fitToHeight="0" orientation="portrait" r:id="rId1"/>
  <colBreaks count="2" manualBreakCount="2">
    <brk id="3" man="1"/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06"/>
  <sheetViews>
    <sheetView topLeftCell="A91" zoomScaleNormal="100" workbookViewId="0">
      <selection activeCell="H102" sqref="H102"/>
    </sheetView>
  </sheetViews>
  <sheetFormatPr baseColWidth="10" defaultColWidth="11.453125" defaultRowHeight="15.5" x14ac:dyDescent="0.35"/>
  <cols>
    <col min="1" max="1" width="38.1796875" style="139" customWidth="1"/>
    <col min="2" max="2" width="50" style="139" customWidth="1"/>
    <col min="3" max="3" width="36.7265625" style="140" customWidth="1"/>
    <col min="4" max="7" width="11.453125" style="119"/>
    <col min="8" max="8" width="25" style="119" customWidth="1"/>
    <col min="9" max="9" width="26" style="119" customWidth="1"/>
    <col min="10" max="16384" width="11.453125" style="119"/>
  </cols>
  <sheetData>
    <row r="1" spans="1:3" ht="30" customHeight="1" x14ac:dyDescent="0.35">
      <c r="A1" s="181" t="s">
        <v>890</v>
      </c>
    </row>
    <row r="3" spans="1:3" x14ac:dyDescent="0.35">
      <c r="A3" s="196" t="s">
        <v>1</v>
      </c>
      <c r="B3" s="197"/>
      <c r="C3" s="198"/>
    </row>
    <row r="4" spans="1:3" ht="30.75" customHeight="1" x14ac:dyDescent="0.35">
      <c r="A4" s="257" t="s">
        <v>2</v>
      </c>
      <c r="B4" s="258"/>
      <c r="C4" s="195" t="s">
        <v>3</v>
      </c>
    </row>
    <row r="5" spans="1:3" ht="30" customHeight="1" x14ac:dyDescent="0.35">
      <c r="A5" s="255" t="s">
        <v>721</v>
      </c>
      <c r="B5" s="256"/>
      <c r="C5" s="55">
        <v>100000</v>
      </c>
    </row>
    <row r="6" spans="1:3" ht="30" customHeight="1" x14ac:dyDescent="0.35">
      <c r="A6" s="255" t="s">
        <v>722</v>
      </c>
      <c r="B6" s="256"/>
      <c r="C6" s="55">
        <v>130000</v>
      </c>
    </row>
    <row r="7" spans="1:3" ht="30" customHeight="1" x14ac:dyDescent="0.35">
      <c r="A7" s="255" t="s">
        <v>94</v>
      </c>
      <c r="B7" s="256"/>
      <c r="C7" s="55">
        <v>7700</v>
      </c>
    </row>
    <row r="8" spans="1:3" ht="30" customHeight="1" x14ac:dyDescent="0.35">
      <c r="A8" s="255" t="s">
        <v>723</v>
      </c>
      <c r="B8" s="256"/>
      <c r="C8" s="55">
        <v>300000</v>
      </c>
    </row>
    <row r="9" spans="1:3" ht="30" customHeight="1" x14ac:dyDescent="0.35">
      <c r="A9" s="255" t="s">
        <v>724</v>
      </c>
      <c r="B9" s="256"/>
      <c r="C9" s="55">
        <v>155000</v>
      </c>
    </row>
    <row r="10" spans="1:3" ht="30" customHeight="1" x14ac:dyDescent="0.35">
      <c r="A10" s="255" t="s">
        <v>95</v>
      </c>
      <c r="B10" s="256"/>
      <c r="C10" s="55">
        <v>13700</v>
      </c>
    </row>
    <row r="11" spans="1:3" ht="30" customHeight="1" x14ac:dyDescent="0.35">
      <c r="A11" s="255" t="s">
        <v>213</v>
      </c>
      <c r="B11" s="256"/>
      <c r="C11" s="55">
        <v>8000</v>
      </c>
    </row>
    <row r="12" spans="1:3" ht="30" customHeight="1" x14ac:dyDescent="0.35">
      <c r="A12" s="255" t="s">
        <v>331</v>
      </c>
      <c r="B12" s="256"/>
      <c r="C12" s="55">
        <v>180000</v>
      </c>
    </row>
    <row r="13" spans="1:3" ht="30" customHeight="1" x14ac:dyDescent="0.35">
      <c r="A13" s="255" t="s">
        <v>96</v>
      </c>
      <c r="B13" s="256"/>
      <c r="C13" s="55">
        <v>6700</v>
      </c>
    </row>
    <row r="14" spans="1:3" ht="30" customHeight="1" x14ac:dyDescent="0.35">
      <c r="A14" s="199"/>
      <c r="B14" s="199"/>
      <c r="C14" s="194">
        <f>SUM(C5:C13)</f>
        <v>901100</v>
      </c>
    </row>
    <row r="15" spans="1:3" x14ac:dyDescent="0.35">
      <c r="A15" s="141"/>
      <c r="B15" s="119"/>
      <c r="C15" s="142"/>
    </row>
    <row r="16" spans="1:3" ht="30" customHeight="1" x14ac:dyDescent="0.35">
      <c r="A16" s="241" t="s">
        <v>97</v>
      </c>
      <c r="B16" s="242"/>
      <c r="C16" s="176"/>
    </row>
    <row r="17" spans="1:10" ht="30" customHeight="1" x14ac:dyDescent="0.35">
      <c r="A17" s="179" t="s">
        <v>6</v>
      </c>
      <c r="B17" s="184" t="s">
        <v>7</v>
      </c>
      <c r="C17" s="171" t="s">
        <v>3</v>
      </c>
    </row>
    <row r="18" spans="1:10" ht="30" customHeight="1" x14ac:dyDescent="0.35">
      <c r="A18" s="146" t="s">
        <v>733</v>
      </c>
      <c r="B18" s="146" t="s">
        <v>734</v>
      </c>
      <c r="C18" s="61">
        <v>2000</v>
      </c>
    </row>
    <row r="19" spans="1:10" ht="30" customHeight="1" x14ac:dyDescent="0.35">
      <c r="A19" s="146" t="s">
        <v>731</v>
      </c>
      <c r="B19" s="146" t="s">
        <v>732</v>
      </c>
      <c r="C19" s="61">
        <v>8000</v>
      </c>
    </row>
    <row r="20" spans="1:10" ht="30" customHeight="1" x14ac:dyDescent="0.35">
      <c r="A20" s="146" t="s">
        <v>229</v>
      </c>
      <c r="B20" s="146" t="s">
        <v>730</v>
      </c>
      <c r="C20" s="61">
        <v>4000</v>
      </c>
    </row>
    <row r="21" spans="1:10" ht="30" customHeight="1" x14ac:dyDescent="0.35">
      <c r="A21" s="146" t="s">
        <v>98</v>
      </c>
      <c r="B21" s="146" t="s">
        <v>727</v>
      </c>
      <c r="C21" s="61">
        <v>10000</v>
      </c>
    </row>
    <row r="22" spans="1:10" ht="30" customHeight="1" x14ac:dyDescent="0.35">
      <c r="A22" s="146" t="s">
        <v>323</v>
      </c>
      <c r="B22" s="146" t="s">
        <v>728</v>
      </c>
      <c r="C22" s="61">
        <v>16000</v>
      </c>
    </row>
    <row r="23" spans="1:10" ht="30" customHeight="1" x14ac:dyDescent="0.35">
      <c r="A23" s="146" t="s">
        <v>725</v>
      </c>
      <c r="B23" s="146" t="s">
        <v>726</v>
      </c>
      <c r="C23" s="61">
        <v>50000</v>
      </c>
    </row>
    <row r="24" spans="1:10" ht="30" customHeight="1" x14ac:dyDescent="0.35">
      <c r="A24" s="146" t="s">
        <v>99</v>
      </c>
      <c r="B24" s="146" t="s">
        <v>729</v>
      </c>
      <c r="C24" s="61">
        <v>15000</v>
      </c>
    </row>
    <row r="25" spans="1:10" ht="30" customHeight="1" x14ac:dyDescent="0.35">
      <c r="A25" s="147" t="s">
        <v>735</v>
      </c>
      <c r="B25" s="147" t="s">
        <v>736</v>
      </c>
      <c r="C25" s="61">
        <v>5700</v>
      </c>
    </row>
    <row r="26" spans="1:10" ht="30" customHeight="1" x14ac:dyDescent="0.35">
      <c r="A26" s="200"/>
      <c r="B26" s="200"/>
      <c r="C26" s="194">
        <f>SUM(C18:C25)</f>
        <v>110700</v>
      </c>
    </row>
    <row r="27" spans="1:10" ht="38.25" customHeight="1" x14ac:dyDescent="0.35">
      <c r="C27" s="91"/>
      <c r="H27" s="11"/>
      <c r="I27" s="11"/>
      <c r="J27" s="70"/>
    </row>
    <row r="28" spans="1:10" ht="30" customHeight="1" x14ac:dyDescent="0.35">
      <c r="A28" s="241" t="s">
        <v>100</v>
      </c>
      <c r="B28" s="242"/>
      <c r="C28" s="176"/>
    </row>
    <row r="29" spans="1:10" ht="30" customHeight="1" x14ac:dyDescent="0.35">
      <c r="A29" s="179" t="s">
        <v>6</v>
      </c>
      <c r="B29" s="184" t="s">
        <v>7</v>
      </c>
      <c r="C29" s="171" t="s">
        <v>3</v>
      </c>
    </row>
    <row r="30" spans="1:10" ht="30" customHeight="1" x14ac:dyDescent="0.35">
      <c r="A30" s="146" t="s">
        <v>227</v>
      </c>
      <c r="B30" s="146" t="s">
        <v>749</v>
      </c>
      <c r="C30" s="61">
        <f>5000+1600</f>
        <v>6600</v>
      </c>
    </row>
    <row r="31" spans="1:10" ht="30" customHeight="1" x14ac:dyDescent="0.35">
      <c r="A31" s="146" t="s">
        <v>750</v>
      </c>
      <c r="B31" s="146" t="s">
        <v>751</v>
      </c>
      <c r="C31" s="61">
        <v>2000</v>
      </c>
    </row>
    <row r="32" spans="1:10" ht="30" customHeight="1" x14ac:dyDescent="0.35">
      <c r="A32" s="149" t="s">
        <v>747</v>
      </c>
      <c r="B32" s="150" t="s">
        <v>748</v>
      </c>
      <c r="C32" s="61">
        <v>5000</v>
      </c>
    </row>
    <row r="33" spans="1:3" ht="30" customHeight="1" x14ac:dyDescent="0.35">
      <c r="A33" s="146" t="s">
        <v>743</v>
      </c>
      <c r="B33" s="146" t="s">
        <v>744</v>
      </c>
      <c r="C33" s="61">
        <v>4000</v>
      </c>
    </row>
    <row r="34" spans="1:3" ht="30" customHeight="1" x14ac:dyDescent="0.35">
      <c r="A34" s="146" t="s">
        <v>146</v>
      </c>
      <c r="B34" s="146" t="s">
        <v>737</v>
      </c>
      <c r="C34" s="61">
        <v>13000</v>
      </c>
    </row>
    <row r="35" spans="1:3" ht="30" customHeight="1" x14ac:dyDescent="0.35">
      <c r="A35" s="147" t="s">
        <v>754</v>
      </c>
      <c r="B35" s="148" t="s">
        <v>755</v>
      </c>
      <c r="C35" s="61">
        <v>600</v>
      </c>
    </row>
    <row r="36" spans="1:3" ht="30" customHeight="1" x14ac:dyDescent="0.35">
      <c r="A36" s="146" t="s">
        <v>752</v>
      </c>
      <c r="B36" s="146" t="s">
        <v>753</v>
      </c>
      <c r="C36" s="61">
        <v>9000</v>
      </c>
    </row>
    <row r="37" spans="1:3" ht="30" customHeight="1" x14ac:dyDescent="0.35">
      <c r="A37" s="146" t="s">
        <v>738</v>
      </c>
      <c r="B37" s="146" t="s">
        <v>739</v>
      </c>
      <c r="C37" s="61">
        <v>4000</v>
      </c>
    </row>
    <row r="38" spans="1:3" ht="30" customHeight="1" x14ac:dyDescent="0.35">
      <c r="A38" s="146" t="s">
        <v>105</v>
      </c>
      <c r="B38" s="146" t="s">
        <v>740</v>
      </c>
      <c r="C38" s="61">
        <v>4000</v>
      </c>
    </row>
    <row r="39" spans="1:3" ht="30" customHeight="1" x14ac:dyDescent="0.35">
      <c r="A39" s="146" t="s">
        <v>741</v>
      </c>
      <c r="B39" s="146" t="s">
        <v>742</v>
      </c>
      <c r="C39" s="61">
        <v>4000</v>
      </c>
    </row>
    <row r="40" spans="1:3" ht="30" customHeight="1" x14ac:dyDescent="0.35">
      <c r="A40" s="149" t="s">
        <v>95</v>
      </c>
      <c r="B40" s="150" t="s">
        <v>746</v>
      </c>
      <c r="C40" s="61">
        <v>10000</v>
      </c>
    </row>
    <row r="41" spans="1:3" ht="30" customHeight="1" x14ac:dyDescent="0.35">
      <c r="A41" s="146" t="s">
        <v>147</v>
      </c>
      <c r="B41" s="146" t="s">
        <v>850</v>
      </c>
      <c r="C41" s="61">
        <v>3000</v>
      </c>
    </row>
    <row r="42" spans="1:3" ht="30" customHeight="1" x14ac:dyDescent="0.35">
      <c r="A42" s="147" t="s">
        <v>104</v>
      </c>
      <c r="B42" s="148" t="s">
        <v>745</v>
      </c>
      <c r="C42" s="61">
        <v>5000</v>
      </c>
    </row>
    <row r="43" spans="1:3" ht="30" customHeight="1" x14ac:dyDescent="0.35">
      <c r="A43" s="147" t="s">
        <v>795</v>
      </c>
      <c r="B43" s="148" t="s">
        <v>816</v>
      </c>
      <c r="C43" s="61">
        <v>1000</v>
      </c>
    </row>
    <row r="44" spans="1:3" ht="30" customHeight="1" x14ac:dyDescent="0.35">
      <c r="A44" s="146" t="s">
        <v>756</v>
      </c>
      <c r="B44" s="146" t="s">
        <v>757</v>
      </c>
      <c r="C44" s="61">
        <v>4000</v>
      </c>
    </row>
    <row r="45" spans="1:3" ht="39.75" customHeight="1" x14ac:dyDescent="0.35">
      <c r="A45" s="192"/>
      <c r="B45" s="193"/>
      <c r="C45" s="194">
        <f>SUM(C30:C44)</f>
        <v>75200</v>
      </c>
    </row>
    <row r="46" spans="1:3" ht="38.25" customHeight="1" x14ac:dyDescent="0.35"/>
    <row r="47" spans="1:3" ht="30" customHeight="1" x14ac:dyDescent="0.35">
      <c r="A47" s="241" t="s">
        <v>845</v>
      </c>
      <c r="B47" s="242"/>
      <c r="C47" s="176"/>
    </row>
    <row r="48" spans="1:3" ht="30" customHeight="1" x14ac:dyDescent="0.35">
      <c r="A48" s="179" t="s">
        <v>6</v>
      </c>
      <c r="B48" s="184" t="s">
        <v>7</v>
      </c>
      <c r="C48" s="171" t="s">
        <v>3</v>
      </c>
    </row>
    <row r="49" spans="1:6" ht="30.75" customHeight="1" x14ac:dyDescent="0.35">
      <c r="A49" s="146" t="s">
        <v>781</v>
      </c>
      <c r="B49" s="146" t="s">
        <v>782</v>
      </c>
      <c r="C49" s="61">
        <v>3000</v>
      </c>
    </row>
    <row r="50" spans="1:6" ht="30" customHeight="1" x14ac:dyDescent="0.35">
      <c r="A50" s="146" t="s">
        <v>101</v>
      </c>
      <c r="B50" s="146" t="s">
        <v>148</v>
      </c>
      <c r="C50" s="61">
        <v>5000</v>
      </c>
    </row>
    <row r="51" spans="1:6" ht="30" customHeight="1" x14ac:dyDescent="0.35">
      <c r="A51" s="146" t="s">
        <v>758</v>
      </c>
      <c r="B51" s="146" t="s">
        <v>759</v>
      </c>
      <c r="C51" s="61">
        <v>2000</v>
      </c>
    </row>
    <row r="52" spans="1:6" ht="30" customHeight="1" x14ac:dyDescent="0.35">
      <c r="A52" s="146" t="s">
        <v>768</v>
      </c>
      <c r="B52" s="146" t="s">
        <v>769</v>
      </c>
      <c r="C52" s="61">
        <v>3500</v>
      </c>
    </row>
    <row r="53" spans="1:6" ht="30" customHeight="1" x14ac:dyDescent="0.35">
      <c r="A53" s="146" t="s">
        <v>779</v>
      </c>
      <c r="B53" s="146" t="s">
        <v>780</v>
      </c>
      <c r="C53" s="61">
        <v>6000</v>
      </c>
    </row>
    <row r="54" spans="1:6" ht="30" customHeight="1" x14ac:dyDescent="0.35">
      <c r="A54" s="146" t="s">
        <v>762</v>
      </c>
      <c r="B54" s="146" t="s">
        <v>763</v>
      </c>
      <c r="C54" s="61">
        <v>5000</v>
      </c>
    </row>
    <row r="55" spans="1:6" ht="30" customHeight="1" x14ac:dyDescent="0.35">
      <c r="A55" s="145" t="s">
        <v>723</v>
      </c>
      <c r="B55" s="59" t="s">
        <v>817</v>
      </c>
      <c r="C55" s="61">
        <v>340000</v>
      </c>
    </row>
    <row r="56" spans="1:6" ht="30" customHeight="1" x14ac:dyDescent="0.35">
      <c r="A56" s="149" t="s">
        <v>102</v>
      </c>
      <c r="B56" s="150" t="s">
        <v>774</v>
      </c>
      <c r="C56" s="61">
        <v>20000</v>
      </c>
    </row>
    <row r="57" spans="1:6" ht="30" customHeight="1" x14ac:dyDescent="0.35">
      <c r="A57" s="146" t="s">
        <v>103</v>
      </c>
      <c r="B57" s="146" t="s">
        <v>849</v>
      </c>
      <c r="C57" s="61">
        <v>15000</v>
      </c>
    </row>
    <row r="58" spans="1:6" ht="30" customHeight="1" x14ac:dyDescent="0.35">
      <c r="A58" s="146" t="s">
        <v>760</v>
      </c>
      <c r="B58" s="146" t="s">
        <v>761</v>
      </c>
      <c r="C58" s="61">
        <v>6000</v>
      </c>
    </row>
    <row r="59" spans="1:6" ht="30" customHeight="1" x14ac:dyDescent="0.35">
      <c r="A59" s="149" t="s">
        <v>775</v>
      </c>
      <c r="B59" s="150" t="s">
        <v>776</v>
      </c>
      <c r="C59" s="61">
        <v>3000</v>
      </c>
    </row>
    <row r="60" spans="1:6" ht="30" customHeight="1" x14ac:dyDescent="0.35">
      <c r="A60" s="146" t="s">
        <v>772</v>
      </c>
      <c r="B60" s="146" t="s">
        <v>773</v>
      </c>
      <c r="C60" s="61">
        <v>5000</v>
      </c>
    </row>
    <row r="61" spans="1:6" ht="30" customHeight="1" x14ac:dyDescent="0.35">
      <c r="A61" s="146" t="s">
        <v>764</v>
      </c>
      <c r="B61" s="146" t="s">
        <v>765</v>
      </c>
      <c r="C61" s="61">
        <v>3230</v>
      </c>
      <c r="F61" s="141"/>
    </row>
    <row r="62" spans="1:6" ht="30" customHeight="1" x14ac:dyDescent="0.35">
      <c r="A62" s="147" t="s">
        <v>785</v>
      </c>
      <c r="B62" s="147" t="s">
        <v>786</v>
      </c>
      <c r="C62" s="61">
        <v>2600</v>
      </c>
    </row>
    <row r="63" spans="1:6" ht="30" customHeight="1" x14ac:dyDescent="0.35">
      <c r="A63" s="147" t="s">
        <v>783</v>
      </c>
      <c r="B63" s="147" t="s">
        <v>784</v>
      </c>
      <c r="C63" s="61">
        <v>3000</v>
      </c>
    </row>
    <row r="64" spans="1:6" ht="30" customHeight="1" x14ac:dyDescent="0.35">
      <c r="A64" s="147" t="s">
        <v>787</v>
      </c>
      <c r="B64" s="147" t="s">
        <v>788</v>
      </c>
      <c r="C64" s="61">
        <v>2000</v>
      </c>
    </row>
    <row r="65" spans="1:3" ht="30" customHeight="1" x14ac:dyDescent="0.35">
      <c r="A65" s="146" t="s">
        <v>766</v>
      </c>
      <c r="B65" s="146" t="s">
        <v>767</v>
      </c>
      <c r="C65" s="61">
        <v>9000</v>
      </c>
    </row>
    <row r="66" spans="1:3" ht="30" customHeight="1" x14ac:dyDescent="0.35">
      <c r="A66" s="146" t="s">
        <v>770</v>
      </c>
      <c r="B66" s="146" t="s">
        <v>771</v>
      </c>
      <c r="C66" s="61">
        <v>3500</v>
      </c>
    </row>
    <row r="67" spans="1:3" ht="30" customHeight="1" x14ac:dyDescent="0.35">
      <c r="A67" s="146" t="s">
        <v>777</v>
      </c>
      <c r="B67" s="146" t="s">
        <v>778</v>
      </c>
      <c r="C67" s="61">
        <v>2500</v>
      </c>
    </row>
    <row r="68" spans="1:3" ht="30.75" customHeight="1" x14ac:dyDescent="0.35">
      <c r="A68" s="192"/>
      <c r="B68" s="201"/>
      <c r="C68" s="194">
        <f>SUM(C49:C67)</f>
        <v>439330</v>
      </c>
    </row>
    <row r="69" spans="1:3" ht="35.25" customHeight="1" x14ac:dyDescent="0.35">
      <c r="A69" s="143"/>
      <c r="B69" s="143"/>
      <c r="C69" s="144"/>
    </row>
    <row r="70" spans="1:3" ht="37.5" customHeight="1" x14ac:dyDescent="0.35">
      <c r="A70" s="241" t="s">
        <v>846</v>
      </c>
      <c r="B70" s="242"/>
      <c r="C70" s="176"/>
    </row>
    <row r="71" spans="1:3" ht="30" customHeight="1" x14ac:dyDescent="0.35">
      <c r="A71" s="179" t="s">
        <v>6</v>
      </c>
      <c r="B71" s="184" t="s">
        <v>7</v>
      </c>
      <c r="C71" s="171" t="s">
        <v>3</v>
      </c>
    </row>
    <row r="72" spans="1:3" ht="36" customHeight="1" x14ac:dyDescent="0.35">
      <c r="A72" s="146" t="s">
        <v>228</v>
      </c>
      <c r="B72" s="146" t="s">
        <v>790</v>
      </c>
      <c r="C72" s="61">
        <v>10000</v>
      </c>
    </row>
    <row r="73" spans="1:3" ht="31.5" customHeight="1" x14ac:dyDescent="0.35">
      <c r="A73" s="146" t="s">
        <v>791</v>
      </c>
      <c r="B73" s="146" t="s">
        <v>792</v>
      </c>
      <c r="C73" s="61">
        <v>5000</v>
      </c>
    </row>
    <row r="74" spans="1:3" ht="35.25" customHeight="1" x14ac:dyDescent="0.35">
      <c r="A74" s="147" t="s">
        <v>104</v>
      </c>
      <c r="B74" s="147" t="s">
        <v>882</v>
      </c>
      <c r="C74" s="61">
        <v>50000</v>
      </c>
    </row>
    <row r="75" spans="1:3" ht="33.75" customHeight="1" x14ac:dyDescent="0.35">
      <c r="A75" s="146" t="s">
        <v>793</v>
      </c>
      <c r="B75" s="146" t="s">
        <v>794</v>
      </c>
      <c r="C75" s="61">
        <v>3000</v>
      </c>
    </row>
    <row r="76" spans="1:3" ht="30" customHeight="1" x14ac:dyDescent="0.35">
      <c r="A76" s="147" t="s">
        <v>230</v>
      </c>
      <c r="B76" s="147" t="s">
        <v>789</v>
      </c>
      <c r="C76" s="202">
        <v>8000</v>
      </c>
    </row>
    <row r="77" spans="1:3" ht="30" customHeight="1" x14ac:dyDescent="0.35">
      <c r="A77" s="200"/>
      <c r="B77" s="200"/>
      <c r="C77" s="194">
        <f>SUM(C72:C76)</f>
        <v>76000</v>
      </c>
    </row>
    <row r="78" spans="1:3" ht="30" customHeight="1" x14ac:dyDescent="0.35">
      <c r="C78" s="91"/>
    </row>
    <row r="79" spans="1:3" ht="30" customHeight="1" x14ac:dyDescent="0.35">
      <c r="A79" s="241" t="s">
        <v>801</v>
      </c>
      <c r="B79" s="242"/>
      <c r="C79" s="176"/>
    </row>
    <row r="80" spans="1:3" ht="30" customHeight="1" x14ac:dyDescent="0.35">
      <c r="A80" s="179" t="s">
        <v>6</v>
      </c>
      <c r="B80" s="184" t="s">
        <v>7</v>
      </c>
      <c r="C80" s="171" t="s">
        <v>3</v>
      </c>
    </row>
    <row r="81" spans="1:3" ht="30" customHeight="1" x14ac:dyDescent="0.35">
      <c r="A81" s="146" t="s">
        <v>814</v>
      </c>
      <c r="B81" s="146" t="s">
        <v>815</v>
      </c>
      <c r="C81" s="61">
        <v>28000</v>
      </c>
    </row>
    <row r="82" spans="1:3" ht="30" customHeight="1" x14ac:dyDescent="0.35">
      <c r="A82" s="146" t="s">
        <v>812</v>
      </c>
      <c r="B82" s="146" t="s">
        <v>813</v>
      </c>
      <c r="C82" s="61">
        <v>12500</v>
      </c>
    </row>
    <row r="83" spans="1:3" ht="30" customHeight="1" x14ac:dyDescent="0.35">
      <c r="A83" s="147" t="s">
        <v>802</v>
      </c>
      <c r="B83" s="147" t="s">
        <v>803</v>
      </c>
      <c r="C83" s="61">
        <v>10000</v>
      </c>
    </row>
    <row r="84" spans="1:3" ht="30" customHeight="1" x14ac:dyDescent="0.35">
      <c r="A84" s="146" t="s">
        <v>802</v>
      </c>
      <c r="B84" s="146" t="s">
        <v>808</v>
      </c>
      <c r="C84" s="61">
        <v>13000</v>
      </c>
    </row>
    <row r="85" spans="1:3" ht="30" customHeight="1" x14ac:dyDescent="0.35">
      <c r="A85" s="146" t="s">
        <v>806</v>
      </c>
      <c r="B85" s="146" t="s">
        <v>807</v>
      </c>
      <c r="C85" s="61">
        <v>13500</v>
      </c>
    </row>
    <row r="86" spans="1:3" ht="30" customHeight="1" x14ac:dyDescent="0.35">
      <c r="A86" s="146" t="s">
        <v>804</v>
      </c>
      <c r="B86" s="146" t="s">
        <v>805</v>
      </c>
      <c r="C86" s="61">
        <v>5000</v>
      </c>
    </row>
    <row r="87" spans="1:3" ht="30" customHeight="1" x14ac:dyDescent="0.35">
      <c r="A87" s="146" t="s">
        <v>809</v>
      </c>
      <c r="B87" s="147" t="s">
        <v>811</v>
      </c>
      <c r="C87" s="61">
        <v>13500</v>
      </c>
    </row>
    <row r="88" spans="1:3" ht="30" customHeight="1" x14ac:dyDescent="0.35">
      <c r="A88" s="146" t="s">
        <v>809</v>
      </c>
      <c r="B88" s="147" t="s">
        <v>810</v>
      </c>
      <c r="C88" s="61">
        <v>19500</v>
      </c>
    </row>
    <row r="89" spans="1:3" ht="30" customHeight="1" x14ac:dyDescent="0.35">
      <c r="A89" s="203"/>
      <c r="B89" s="203"/>
      <c r="C89" s="204">
        <f>SUM(C81:C88)</f>
        <v>115000</v>
      </c>
    </row>
    <row r="90" spans="1:3" ht="30" customHeight="1" x14ac:dyDescent="0.35"/>
    <row r="91" spans="1:3" ht="30" customHeight="1" x14ac:dyDescent="0.35">
      <c r="A91" s="241" t="s">
        <v>106</v>
      </c>
      <c r="B91" s="242"/>
      <c r="C91" s="176"/>
    </row>
    <row r="92" spans="1:3" ht="36.75" customHeight="1" x14ac:dyDescent="0.35">
      <c r="A92" s="179" t="s">
        <v>6</v>
      </c>
      <c r="B92" s="184" t="s">
        <v>7</v>
      </c>
      <c r="C92" s="171" t="s">
        <v>3</v>
      </c>
    </row>
    <row r="93" spans="1:3" ht="24.75" customHeight="1" x14ac:dyDescent="0.35">
      <c r="A93" s="147" t="s">
        <v>799</v>
      </c>
      <c r="B93" s="147" t="s">
        <v>800</v>
      </c>
      <c r="C93" s="61">
        <v>2055</v>
      </c>
    </row>
    <row r="94" spans="1:3" ht="24.75" customHeight="1" x14ac:dyDescent="0.35">
      <c r="A94" s="146" t="s">
        <v>796</v>
      </c>
      <c r="B94" s="146" t="s">
        <v>150</v>
      </c>
      <c r="C94" s="61">
        <v>8000</v>
      </c>
    </row>
    <row r="95" spans="1:3" ht="24.75" customHeight="1" x14ac:dyDescent="0.35">
      <c r="A95" s="146" t="s">
        <v>99</v>
      </c>
      <c r="B95" s="146" t="s">
        <v>149</v>
      </c>
      <c r="C95" s="61">
        <v>20000</v>
      </c>
    </row>
    <row r="96" spans="1:3" ht="24.75" customHeight="1" x14ac:dyDescent="0.35">
      <c r="A96" s="146" t="s">
        <v>797</v>
      </c>
      <c r="B96" s="146" t="s">
        <v>798</v>
      </c>
      <c r="C96" s="61">
        <v>8000</v>
      </c>
    </row>
    <row r="97" spans="1:4" ht="27" customHeight="1" x14ac:dyDescent="0.35">
      <c r="A97" s="200"/>
      <c r="B97" s="200"/>
      <c r="C97" s="194">
        <f>SUM(C93:C96)</f>
        <v>38055</v>
      </c>
    </row>
    <row r="98" spans="1:4" x14ac:dyDescent="0.35">
      <c r="A98" s="66"/>
    </row>
    <row r="99" spans="1:4" x14ac:dyDescent="0.35">
      <c r="A99" s="66"/>
    </row>
    <row r="100" spans="1:4" ht="30" customHeight="1" x14ac:dyDescent="0.35">
      <c r="B100" s="190" t="s">
        <v>21</v>
      </c>
      <c r="C100" s="191">
        <v>854285</v>
      </c>
    </row>
    <row r="101" spans="1:4" ht="30" customHeight="1" x14ac:dyDescent="0.35">
      <c r="B101" s="51"/>
      <c r="C101" s="63"/>
    </row>
    <row r="106" spans="1:4" x14ac:dyDescent="0.35">
      <c r="D106" s="155"/>
    </row>
  </sheetData>
  <sheetProtection selectLockedCells="1" selectUnlockedCells="1"/>
  <protectedRanges>
    <protectedRange sqref="D18" name="Bereich1_1_1"/>
  </protectedRanges>
  <sortState ref="A96:C99">
    <sortCondition ref="A96:A99"/>
  </sortState>
  <mergeCells count="16">
    <mergeCell ref="A10:B10"/>
    <mergeCell ref="A11:B11"/>
    <mergeCell ref="A12:B12"/>
    <mergeCell ref="A13:B13"/>
    <mergeCell ref="A4:B4"/>
    <mergeCell ref="A5:B5"/>
    <mergeCell ref="A6:B6"/>
    <mergeCell ref="A7:B7"/>
    <mergeCell ref="A8:B8"/>
    <mergeCell ref="A9:B9"/>
    <mergeCell ref="A16:B16"/>
    <mergeCell ref="A79:B79"/>
    <mergeCell ref="A91:B91"/>
    <mergeCell ref="A70:B70"/>
    <mergeCell ref="A47:B47"/>
    <mergeCell ref="A28:B28"/>
  </mergeCells>
  <dataValidations count="1">
    <dataValidation type="list" allowBlank="1" showInputMessage="1" showErrorMessage="1" sqref="D18">
      <formula1>"Festbetrag,Fehlbedarf,Anteilsfin.,Kostenart"</formula1>
    </dataValidation>
  </dataValidations>
  <pageMargins left="0.7" right="0.7" top="0.78740157499999996" bottom="0.78740157499999996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F99"/>
  <sheetViews>
    <sheetView zoomScaleNormal="100" workbookViewId="0">
      <selection activeCell="A19" sqref="A19:C20"/>
    </sheetView>
  </sheetViews>
  <sheetFormatPr baseColWidth="10" defaultColWidth="11.453125" defaultRowHeight="15.5" x14ac:dyDescent="0.35"/>
  <cols>
    <col min="1" max="1" width="38.1796875" style="27" customWidth="1"/>
    <col min="2" max="2" width="44.54296875" style="27" customWidth="1"/>
    <col min="3" max="3" width="36.7265625" style="28" customWidth="1"/>
    <col min="4" max="4" width="11.453125" style="29"/>
    <col min="5" max="5" width="12.7265625" style="29" bestFit="1" customWidth="1"/>
    <col min="6" max="16384" width="11.453125" style="29"/>
  </cols>
  <sheetData>
    <row r="1" spans="1:4" x14ac:dyDescent="0.35">
      <c r="A1" s="205" t="s">
        <v>891</v>
      </c>
    </row>
    <row r="3" spans="1:4" x14ac:dyDescent="0.35">
      <c r="A3" s="209" t="s">
        <v>1</v>
      </c>
      <c r="B3" s="210"/>
      <c r="C3" s="211"/>
    </row>
    <row r="4" spans="1:4" ht="40.5" customHeight="1" x14ac:dyDescent="0.35">
      <c r="A4" s="206" t="s">
        <v>2</v>
      </c>
      <c r="B4" s="207"/>
      <c r="C4" s="208" t="s">
        <v>3</v>
      </c>
    </row>
    <row r="5" spans="1:4" ht="30" customHeight="1" x14ac:dyDescent="0.35">
      <c r="A5" s="263" t="s">
        <v>211</v>
      </c>
      <c r="B5" s="262"/>
      <c r="C5" s="120">
        <v>88000</v>
      </c>
      <c r="D5" s="49"/>
    </row>
    <row r="6" spans="1:4" ht="30" customHeight="1" x14ac:dyDescent="0.35">
      <c r="A6" s="261" t="s">
        <v>22</v>
      </c>
      <c r="B6" s="262"/>
      <c r="C6" s="120">
        <v>50000</v>
      </c>
      <c r="D6" s="49"/>
    </row>
    <row r="7" spans="1:4" ht="30" customHeight="1" x14ac:dyDescent="0.35">
      <c r="A7" s="261" t="s">
        <v>885</v>
      </c>
      <c r="B7" s="262"/>
      <c r="C7" s="120">
        <v>528000</v>
      </c>
    </row>
    <row r="8" spans="1:4" ht="30" customHeight="1" x14ac:dyDescent="0.35">
      <c r="A8" s="261" t="s">
        <v>36</v>
      </c>
      <c r="B8" s="262"/>
      <c r="C8" s="120">
        <v>40000</v>
      </c>
    </row>
    <row r="9" spans="1:4" ht="30" customHeight="1" x14ac:dyDescent="0.35">
      <c r="A9" s="261" t="s">
        <v>693</v>
      </c>
      <c r="B9" s="262"/>
      <c r="C9" s="120">
        <v>245000</v>
      </c>
      <c r="D9" s="49"/>
    </row>
    <row r="10" spans="1:4" ht="30" customHeight="1" x14ac:dyDescent="0.35">
      <c r="A10" s="96" t="s">
        <v>694</v>
      </c>
      <c r="B10" s="96"/>
      <c r="C10" s="120">
        <v>136000</v>
      </c>
      <c r="D10" s="49"/>
    </row>
    <row r="11" spans="1:4" ht="30" customHeight="1" x14ac:dyDescent="0.35">
      <c r="A11" s="263" t="s">
        <v>695</v>
      </c>
      <c r="B11" s="262"/>
      <c r="C11" s="120">
        <v>22900</v>
      </c>
    </row>
    <row r="12" spans="1:4" ht="30" customHeight="1" x14ac:dyDescent="0.35">
      <c r="A12" s="261" t="s">
        <v>24</v>
      </c>
      <c r="B12" s="262"/>
      <c r="C12" s="120">
        <v>100000</v>
      </c>
    </row>
    <row r="13" spans="1:4" ht="30" customHeight="1" x14ac:dyDescent="0.35">
      <c r="A13" s="261" t="s">
        <v>25</v>
      </c>
      <c r="B13" s="262"/>
      <c r="C13" s="120">
        <v>150000</v>
      </c>
    </row>
    <row r="14" spans="1:4" ht="30" customHeight="1" x14ac:dyDescent="0.35">
      <c r="A14" s="261" t="s">
        <v>696</v>
      </c>
      <c r="B14" s="262"/>
      <c r="C14" s="120">
        <v>136000</v>
      </c>
    </row>
    <row r="15" spans="1:4" ht="30" customHeight="1" x14ac:dyDescent="0.35">
      <c r="A15" s="261" t="s">
        <v>697</v>
      </c>
      <c r="B15" s="262"/>
      <c r="C15" s="120">
        <v>200000</v>
      </c>
    </row>
    <row r="16" spans="1:4" ht="30" customHeight="1" x14ac:dyDescent="0.35">
      <c r="A16" s="261" t="s">
        <v>698</v>
      </c>
      <c r="B16" s="262"/>
      <c r="C16" s="120">
        <v>224000</v>
      </c>
    </row>
    <row r="17" spans="1:6" ht="26.25" customHeight="1" x14ac:dyDescent="0.35">
      <c r="A17" s="199"/>
      <c r="B17" s="199"/>
      <c r="C17" s="194">
        <f>SUM(C5:C16)</f>
        <v>1919900</v>
      </c>
    </row>
    <row r="18" spans="1:6" x14ac:dyDescent="0.35">
      <c r="A18" s="30"/>
      <c r="B18" s="29"/>
      <c r="C18" s="31"/>
    </row>
    <row r="19" spans="1:6" x14ac:dyDescent="0.35">
      <c r="A19" s="214" t="s">
        <v>26</v>
      </c>
      <c r="B19" s="210"/>
      <c r="C19" s="211"/>
    </row>
    <row r="20" spans="1:6" ht="24.75" customHeight="1" x14ac:dyDescent="0.35">
      <c r="A20" s="212" t="s">
        <v>6</v>
      </c>
      <c r="B20" s="212" t="s">
        <v>7</v>
      </c>
      <c r="C20" s="213" t="s">
        <v>3</v>
      </c>
    </row>
    <row r="21" spans="1:6" ht="30" customHeight="1" x14ac:dyDescent="0.35">
      <c r="A21" s="121" t="s">
        <v>699</v>
      </c>
      <c r="B21" s="96" t="s">
        <v>208</v>
      </c>
      <c r="C21" s="55">
        <v>2500</v>
      </c>
      <c r="D21" s="49"/>
    </row>
    <row r="22" spans="1:6" ht="30" customHeight="1" x14ac:dyDescent="0.35">
      <c r="A22" s="92" t="s">
        <v>191</v>
      </c>
      <c r="B22" s="92" t="s">
        <v>205</v>
      </c>
      <c r="C22" s="55">
        <v>5000</v>
      </c>
      <c r="D22" s="49"/>
    </row>
    <row r="23" spans="1:6" ht="30" customHeight="1" x14ac:dyDescent="0.35">
      <c r="A23" s="122" t="s">
        <v>163</v>
      </c>
      <c r="B23" s="123" t="s">
        <v>204</v>
      </c>
      <c r="C23" s="55">
        <v>13500</v>
      </c>
      <c r="D23" s="32"/>
    </row>
    <row r="24" spans="1:6" ht="30" customHeight="1" x14ac:dyDescent="0.35">
      <c r="A24" s="92" t="s">
        <v>700</v>
      </c>
      <c r="B24" s="92" t="s">
        <v>207</v>
      </c>
      <c r="C24" s="55">
        <v>2000</v>
      </c>
      <c r="D24" s="49"/>
    </row>
    <row r="25" spans="1:6" ht="30" customHeight="1" x14ac:dyDescent="0.35">
      <c r="A25" s="96" t="s">
        <v>825</v>
      </c>
      <c r="B25" s="92" t="s">
        <v>704</v>
      </c>
      <c r="C25" s="55">
        <v>5000</v>
      </c>
      <c r="D25" s="49"/>
    </row>
    <row r="26" spans="1:6" ht="30" customHeight="1" x14ac:dyDescent="0.35">
      <c r="A26" s="96" t="s">
        <v>825</v>
      </c>
      <c r="B26" s="92" t="s">
        <v>206</v>
      </c>
      <c r="C26" s="55">
        <v>5000</v>
      </c>
      <c r="D26" s="49"/>
    </row>
    <row r="27" spans="1:6" ht="30" customHeight="1" x14ac:dyDescent="0.35">
      <c r="A27" s="124" t="s">
        <v>203</v>
      </c>
      <c r="B27" s="92" t="s">
        <v>209</v>
      </c>
      <c r="C27" s="55">
        <v>4880</v>
      </c>
      <c r="D27" s="49"/>
      <c r="F27" s="30"/>
    </row>
    <row r="28" spans="1:6" ht="30" customHeight="1" x14ac:dyDescent="0.35">
      <c r="A28" s="124" t="s">
        <v>37</v>
      </c>
      <c r="B28" s="92" t="s">
        <v>701</v>
      </c>
      <c r="C28" s="55">
        <v>2220</v>
      </c>
      <c r="D28" s="49"/>
    </row>
    <row r="29" spans="1:6" ht="30" customHeight="1" x14ac:dyDescent="0.35">
      <c r="A29" s="92" t="s">
        <v>705</v>
      </c>
      <c r="B29" s="92" t="s">
        <v>827</v>
      </c>
      <c r="C29" s="55">
        <v>2600</v>
      </c>
      <c r="D29" s="49"/>
    </row>
    <row r="30" spans="1:6" ht="30" customHeight="1" x14ac:dyDescent="0.35">
      <c r="A30" s="96" t="s">
        <v>696</v>
      </c>
      <c r="B30" s="92" t="s">
        <v>702</v>
      </c>
      <c r="C30" s="55">
        <v>12500</v>
      </c>
      <c r="D30" s="49"/>
    </row>
    <row r="31" spans="1:6" ht="30" customHeight="1" x14ac:dyDescent="0.35">
      <c r="A31" s="125" t="s">
        <v>703</v>
      </c>
      <c r="B31" s="126" t="s">
        <v>826</v>
      </c>
      <c r="C31" s="55">
        <v>40000</v>
      </c>
    </row>
    <row r="32" spans="1:6" ht="30" customHeight="1" x14ac:dyDescent="0.35">
      <c r="A32" s="127" t="s">
        <v>706</v>
      </c>
      <c r="B32" s="112" t="s">
        <v>828</v>
      </c>
      <c r="C32" s="55">
        <v>4800</v>
      </c>
      <c r="D32" s="49"/>
    </row>
    <row r="33" spans="1:4" s="119" customFormat="1" ht="28" customHeight="1" x14ac:dyDescent="0.35">
      <c r="A33" s="215"/>
      <c r="B33" s="216"/>
      <c r="C33" s="194">
        <f>SUM(C21:C32)</f>
        <v>100000</v>
      </c>
    </row>
    <row r="34" spans="1:4" ht="18" customHeight="1" x14ac:dyDescent="0.35">
      <c r="A34" s="93"/>
      <c r="B34" s="98"/>
      <c r="C34" s="128"/>
    </row>
    <row r="35" spans="1:4" ht="28" customHeight="1" x14ac:dyDescent="0.35">
      <c r="A35" s="214" t="s">
        <v>707</v>
      </c>
      <c r="B35" s="210"/>
      <c r="C35" s="211"/>
    </row>
    <row r="36" spans="1:4" ht="28" customHeight="1" x14ac:dyDescent="0.35">
      <c r="A36" s="217" t="s">
        <v>6</v>
      </c>
      <c r="B36" s="218"/>
      <c r="C36" s="213" t="s">
        <v>3</v>
      </c>
    </row>
    <row r="37" spans="1:4" ht="30" customHeight="1" x14ac:dyDescent="0.35">
      <c r="A37" s="259" t="s">
        <v>178</v>
      </c>
      <c r="B37" s="260"/>
      <c r="C37" s="55">
        <v>25000</v>
      </c>
      <c r="D37" s="49"/>
    </row>
    <row r="38" spans="1:4" ht="30" customHeight="1" x14ac:dyDescent="0.35">
      <c r="A38" s="259" t="s">
        <v>28</v>
      </c>
      <c r="B38" s="260"/>
      <c r="C38" s="55">
        <v>25000</v>
      </c>
      <c r="D38" s="49"/>
    </row>
    <row r="39" spans="1:4" ht="30" customHeight="1" x14ac:dyDescent="0.35">
      <c r="A39" s="259" t="s">
        <v>27</v>
      </c>
      <c r="B39" s="260"/>
      <c r="C39" s="55">
        <v>25000</v>
      </c>
      <c r="D39" s="49"/>
    </row>
    <row r="40" spans="1:4" ht="30" customHeight="1" x14ac:dyDescent="0.35">
      <c r="A40" s="259" t="s">
        <v>177</v>
      </c>
      <c r="B40" s="260"/>
      <c r="C40" s="55">
        <v>25000</v>
      </c>
      <c r="D40" s="49"/>
    </row>
    <row r="41" spans="1:4" ht="30" customHeight="1" x14ac:dyDescent="0.35">
      <c r="A41" s="259" t="s">
        <v>29</v>
      </c>
      <c r="B41" s="260"/>
      <c r="C41" s="55">
        <v>25000</v>
      </c>
      <c r="D41" s="49"/>
    </row>
    <row r="42" spans="1:4" ht="30" customHeight="1" x14ac:dyDescent="0.35">
      <c r="A42" s="259" t="s">
        <v>30</v>
      </c>
      <c r="B42" s="260"/>
      <c r="C42" s="55">
        <v>25000</v>
      </c>
      <c r="D42" s="49"/>
    </row>
    <row r="43" spans="1:4" ht="30" customHeight="1" x14ac:dyDescent="0.35">
      <c r="A43" s="259" t="s">
        <v>176</v>
      </c>
      <c r="B43" s="260"/>
      <c r="C43" s="55">
        <v>25000</v>
      </c>
      <c r="D43" s="49"/>
    </row>
    <row r="44" spans="1:4" ht="30" customHeight="1" x14ac:dyDescent="0.35">
      <c r="A44" s="259" t="s">
        <v>31</v>
      </c>
      <c r="B44" s="260"/>
      <c r="C44" s="55">
        <v>25000</v>
      </c>
      <c r="D44" s="49"/>
    </row>
    <row r="45" spans="1:4" ht="36" customHeight="1" x14ac:dyDescent="0.35">
      <c r="A45" s="259" t="s">
        <v>175</v>
      </c>
      <c r="B45" s="260"/>
      <c r="C45" s="55">
        <v>25000</v>
      </c>
      <c r="D45" s="49"/>
    </row>
    <row r="46" spans="1:4" ht="36" customHeight="1" x14ac:dyDescent="0.35">
      <c r="A46" s="219"/>
      <c r="B46" s="219"/>
      <c r="C46" s="194">
        <f>SUM(C37:C45)</f>
        <v>225000</v>
      </c>
    </row>
    <row r="47" spans="1:4" ht="27" customHeight="1" x14ac:dyDescent="0.35">
      <c r="A47" s="130"/>
      <c r="B47" s="131"/>
      <c r="C47" s="132"/>
    </row>
    <row r="48" spans="1:4" ht="30" customHeight="1" x14ac:dyDescent="0.35">
      <c r="A48" s="214" t="s">
        <v>32</v>
      </c>
      <c r="B48" s="210"/>
      <c r="C48" s="211"/>
    </row>
    <row r="49" spans="1:5" ht="30" customHeight="1" x14ac:dyDescent="0.35">
      <c r="A49" s="217" t="s">
        <v>6</v>
      </c>
      <c r="B49" s="222" t="s">
        <v>7</v>
      </c>
      <c r="C49" s="213" t="s">
        <v>3</v>
      </c>
    </row>
    <row r="50" spans="1:5" ht="30" customHeight="1" x14ac:dyDescent="0.35">
      <c r="A50" s="133" t="s">
        <v>885</v>
      </c>
      <c r="B50" s="133" t="s">
        <v>708</v>
      </c>
      <c r="C50" s="61">
        <v>73333</v>
      </c>
      <c r="D50" s="49"/>
    </row>
    <row r="51" spans="1:5" ht="41.25" customHeight="1" x14ac:dyDescent="0.35">
      <c r="A51" s="133" t="s">
        <v>33</v>
      </c>
      <c r="B51" s="133" t="s">
        <v>822</v>
      </c>
      <c r="C51" s="61">
        <v>15000</v>
      </c>
      <c r="D51" s="49"/>
    </row>
    <row r="52" spans="1:5" s="33" customFormat="1" ht="28" customHeight="1" x14ac:dyDescent="0.35">
      <c r="A52" s="92" t="s">
        <v>185</v>
      </c>
      <c r="B52" s="92" t="s">
        <v>187</v>
      </c>
      <c r="C52" s="55">
        <v>6000</v>
      </c>
    </row>
    <row r="53" spans="1:5" s="33" customFormat="1" ht="39.75" customHeight="1" x14ac:dyDescent="0.35">
      <c r="A53" s="92" t="s">
        <v>34</v>
      </c>
      <c r="B53" s="92" t="s">
        <v>186</v>
      </c>
      <c r="C53" s="55">
        <v>10000</v>
      </c>
    </row>
    <row r="54" spans="1:5" s="33" customFormat="1" ht="39.75" customHeight="1" x14ac:dyDescent="0.35">
      <c r="A54" s="220"/>
      <c r="B54" s="221"/>
      <c r="C54" s="194">
        <f>SUM(C50:C53)</f>
        <v>104333</v>
      </c>
    </row>
    <row r="55" spans="1:5" ht="30" customHeight="1" x14ac:dyDescent="0.35">
      <c r="A55" s="135"/>
      <c r="B55" s="136"/>
      <c r="C55" s="132"/>
    </row>
    <row r="56" spans="1:5" ht="30" customHeight="1" x14ac:dyDescent="0.35">
      <c r="A56" s="214" t="s">
        <v>41</v>
      </c>
      <c r="B56" s="210"/>
      <c r="C56" s="211"/>
    </row>
    <row r="57" spans="1:5" ht="30" customHeight="1" x14ac:dyDescent="0.35">
      <c r="A57" s="217" t="s">
        <v>6</v>
      </c>
      <c r="B57" s="222" t="s">
        <v>7</v>
      </c>
      <c r="C57" s="213" t="s">
        <v>3</v>
      </c>
    </row>
    <row r="58" spans="1:5" ht="30" customHeight="1" x14ac:dyDescent="0.35">
      <c r="A58" s="133" t="s">
        <v>200</v>
      </c>
      <c r="B58" s="133" t="s">
        <v>709</v>
      </c>
      <c r="C58" s="55">
        <v>5000</v>
      </c>
    </row>
    <row r="59" spans="1:5" ht="30" customHeight="1" x14ac:dyDescent="0.35">
      <c r="A59" s="133" t="s">
        <v>201</v>
      </c>
      <c r="B59" s="133" t="s">
        <v>202</v>
      </c>
      <c r="C59" s="55">
        <v>5320</v>
      </c>
    </row>
    <row r="60" spans="1:5" s="33" customFormat="1" ht="30.75" customHeight="1" x14ac:dyDescent="0.35">
      <c r="A60" s="133" t="s">
        <v>660</v>
      </c>
      <c r="B60" s="133" t="s">
        <v>172</v>
      </c>
      <c r="C60" s="55">
        <v>6000</v>
      </c>
      <c r="E60" s="34"/>
    </row>
    <row r="61" spans="1:5" s="33" customFormat="1" ht="29.25" customHeight="1" x14ac:dyDescent="0.35">
      <c r="A61" s="137" t="s">
        <v>720</v>
      </c>
      <c r="B61" s="133" t="s">
        <v>171</v>
      </c>
      <c r="C61" s="55">
        <v>1600</v>
      </c>
    </row>
    <row r="62" spans="1:5" s="33" customFormat="1" ht="30" customHeight="1" x14ac:dyDescent="0.35">
      <c r="A62" s="133" t="s">
        <v>34</v>
      </c>
      <c r="B62" s="133" t="s">
        <v>169</v>
      </c>
      <c r="C62" s="55">
        <v>1500</v>
      </c>
      <c r="D62" s="35"/>
    </row>
    <row r="63" spans="1:5" s="33" customFormat="1" ht="30" customHeight="1" x14ac:dyDescent="0.35">
      <c r="A63" s="133" t="s">
        <v>166</v>
      </c>
      <c r="B63" s="133" t="s">
        <v>168</v>
      </c>
      <c r="C63" s="55">
        <v>3200</v>
      </c>
      <c r="D63" s="35"/>
    </row>
    <row r="64" spans="1:5" s="33" customFormat="1" ht="30" customHeight="1" x14ac:dyDescent="0.35">
      <c r="A64" s="133" t="s">
        <v>167</v>
      </c>
      <c r="B64" s="133" t="s">
        <v>170</v>
      </c>
      <c r="C64" s="55">
        <v>2700</v>
      </c>
      <c r="D64" s="35"/>
    </row>
    <row r="65" spans="1:4" ht="30" customHeight="1" x14ac:dyDescent="0.35">
      <c r="A65" s="223"/>
      <c r="B65" s="224"/>
      <c r="C65" s="194">
        <f>SUM(C58:C64)</f>
        <v>25320</v>
      </c>
    </row>
    <row r="66" spans="1:4" ht="30" customHeight="1" x14ac:dyDescent="0.35">
      <c r="A66" s="135"/>
      <c r="B66" s="136"/>
      <c r="C66" s="132"/>
    </row>
    <row r="67" spans="1:4" ht="30" customHeight="1" x14ac:dyDescent="0.35">
      <c r="A67" s="214" t="s">
        <v>42</v>
      </c>
      <c r="B67" s="210"/>
      <c r="C67" s="211"/>
    </row>
    <row r="68" spans="1:4" ht="30" customHeight="1" x14ac:dyDescent="0.35">
      <c r="A68" s="217" t="s">
        <v>6</v>
      </c>
      <c r="B68" s="222" t="s">
        <v>7</v>
      </c>
      <c r="C68" s="213" t="s">
        <v>3</v>
      </c>
    </row>
    <row r="69" spans="1:4" ht="30" customHeight="1" x14ac:dyDescent="0.35">
      <c r="A69" s="133" t="s">
        <v>173</v>
      </c>
      <c r="B69" s="133" t="s">
        <v>710</v>
      </c>
      <c r="C69" s="55">
        <v>6000</v>
      </c>
      <c r="D69" s="50"/>
    </row>
    <row r="70" spans="1:4" s="33" customFormat="1" ht="42.75" customHeight="1" x14ac:dyDescent="0.35">
      <c r="A70" s="133" t="s">
        <v>885</v>
      </c>
      <c r="B70" s="133" t="s">
        <v>174</v>
      </c>
      <c r="C70" s="55">
        <v>2000</v>
      </c>
      <c r="D70" s="50"/>
    </row>
    <row r="71" spans="1:4" ht="30" customHeight="1" x14ac:dyDescent="0.35">
      <c r="A71" s="220"/>
      <c r="B71" s="221"/>
      <c r="C71" s="194">
        <f>SUM(C66:C70)</f>
        <v>8000</v>
      </c>
    </row>
    <row r="72" spans="1:4" ht="30" customHeight="1" x14ac:dyDescent="0.35">
      <c r="A72" s="113"/>
      <c r="B72" s="134"/>
      <c r="C72" s="36"/>
    </row>
    <row r="73" spans="1:4" ht="30" customHeight="1" x14ac:dyDescent="0.35">
      <c r="A73" s="214" t="s">
        <v>35</v>
      </c>
      <c r="B73" s="210"/>
      <c r="C73" s="211"/>
    </row>
    <row r="74" spans="1:4" ht="30" customHeight="1" x14ac:dyDescent="0.35">
      <c r="A74" s="217" t="s">
        <v>6</v>
      </c>
      <c r="B74" s="222" t="s">
        <v>7</v>
      </c>
      <c r="C74" s="213" t="s">
        <v>3</v>
      </c>
    </row>
    <row r="75" spans="1:4" ht="30" customHeight="1" x14ac:dyDescent="0.35">
      <c r="A75" s="133" t="s">
        <v>184</v>
      </c>
      <c r="B75" s="133" t="s">
        <v>711</v>
      </c>
      <c r="C75" s="55">
        <v>10000</v>
      </c>
    </row>
    <row r="76" spans="1:4" ht="30" customHeight="1" x14ac:dyDescent="0.35">
      <c r="A76" s="133" t="s">
        <v>173</v>
      </c>
      <c r="B76" s="133" t="s">
        <v>712</v>
      </c>
      <c r="C76" s="55">
        <v>8000</v>
      </c>
    </row>
    <row r="77" spans="1:4" ht="30" customHeight="1" x14ac:dyDescent="0.35">
      <c r="A77" s="133" t="s">
        <v>179</v>
      </c>
      <c r="B77" s="133" t="s">
        <v>182</v>
      </c>
      <c r="C77" s="55">
        <v>12000</v>
      </c>
    </row>
    <row r="78" spans="1:4" ht="30" customHeight="1" x14ac:dyDescent="0.35">
      <c r="A78" s="133" t="s">
        <v>189</v>
      </c>
      <c r="B78" s="133" t="s">
        <v>193</v>
      </c>
      <c r="C78" s="55">
        <v>13000</v>
      </c>
    </row>
    <row r="79" spans="1:4" ht="30" customHeight="1" x14ac:dyDescent="0.35">
      <c r="A79" s="133" t="s">
        <v>713</v>
      </c>
      <c r="B79" s="133" t="s">
        <v>714</v>
      </c>
      <c r="C79" s="55">
        <v>14000</v>
      </c>
    </row>
    <row r="80" spans="1:4" ht="30" customHeight="1" x14ac:dyDescent="0.35">
      <c r="A80" s="133" t="s">
        <v>715</v>
      </c>
      <c r="B80" s="133" t="s">
        <v>716</v>
      </c>
      <c r="C80" s="55">
        <v>10000</v>
      </c>
    </row>
    <row r="81" spans="1:3" ht="30" customHeight="1" x14ac:dyDescent="0.35">
      <c r="A81" s="124" t="s">
        <v>215</v>
      </c>
      <c r="B81" s="133" t="s">
        <v>852</v>
      </c>
      <c r="C81" s="55">
        <v>10000</v>
      </c>
    </row>
    <row r="82" spans="1:3" ht="30" customHeight="1" x14ac:dyDescent="0.35">
      <c r="A82" s="133" t="s">
        <v>23</v>
      </c>
      <c r="B82" s="133" t="s">
        <v>196</v>
      </c>
      <c r="C82" s="55">
        <v>14000</v>
      </c>
    </row>
    <row r="83" spans="1:3" ht="30" customHeight="1" x14ac:dyDescent="0.35">
      <c r="A83" s="133" t="s">
        <v>180</v>
      </c>
      <c r="B83" s="133" t="s">
        <v>183</v>
      </c>
      <c r="C83" s="55">
        <v>13000</v>
      </c>
    </row>
    <row r="84" spans="1:3" ht="30" customHeight="1" x14ac:dyDescent="0.35">
      <c r="A84" s="133" t="s">
        <v>181</v>
      </c>
      <c r="B84" s="133" t="s">
        <v>717</v>
      </c>
      <c r="C84" s="55">
        <v>10000</v>
      </c>
    </row>
    <row r="85" spans="1:3" ht="30" customHeight="1" x14ac:dyDescent="0.35">
      <c r="A85" s="133" t="s">
        <v>33</v>
      </c>
      <c r="B85" s="133" t="s">
        <v>828</v>
      </c>
      <c r="C85" s="58">
        <v>10000</v>
      </c>
    </row>
    <row r="86" spans="1:3" ht="30" customHeight="1" x14ac:dyDescent="0.35">
      <c r="A86" s="133" t="s">
        <v>33</v>
      </c>
      <c r="B86" s="133" t="s">
        <v>823</v>
      </c>
      <c r="C86" s="55">
        <v>15000</v>
      </c>
    </row>
    <row r="87" spans="1:3" ht="30" customHeight="1" x14ac:dyDescent="0.35">
      <c r="A87" s="133" t="s">
        <v>718</v>
      </c>
      <c r="B87" s="133" t="s">
        <v>824</v>
      </c>
      <c r="C87" s="55">
        <v>4000</v>
      </c>
    </row>
    <row r="88" spans="1:3" ht="30" customHeight="1" x14ac:dyDescent="0.35">
      <c r="A88" s="129" t="s">
        <v>188</v>
      </c>
      <c r="B88" s="133" t="s">
        <v>192</v>
      </c>
      <c r="C88" s="55">
        <v>12000</v>
      </c>
    </row>
    <row r="89" spans="1:3" ht="30" customHeight="1" x14ac:dyDescent="0.35">
      <c r="A89" s="133" t="s">
        <v>198</v>
      </c>
      <c r="B89" s="133" t="s">
        <v>199</v>
      </c>
      <c r="C89" s="55">
        <v>9000</v>
      </c>
    </row>
    <row r="90" spans="1:3" ht="30" customHeight="1" x14ac:dyDescent="0.35">
      <c r="A90" s="133" t="s">
        <v>190</v>
      </c>
      <c r="B90" s="133" t="s">
        <v>194</v>
      </c>
      <c r="C90" s="55">
        <v>14000</v>
      </c>
    </row>
    <row r="91" spans="1:3" ht="30" customHeight="1" x14ac:dyDescent="0.35">
      <c r="A91" s="133" t="s">
        <v>185</v>
      </c>
      <c r="B91" s="133" t="s">
        <v>197</v>
      </c>
      <c r="C91" s="55">
        <v>13000</v>
      </c>
    </row>
    <row r="92" spans="1:3" ht="30" customHeight="1" x14ac:dyDescent="0.35">
      <c r="A92" s="133" t="s">
        <v>38</v>
      </c>
      <c r="B92" s="133" t="s">
        <v>828</v>
      </c>
      <c r="C92" s="55">
        <v>7680</v>
      </c>
    </row>
    <row r="93" spans="1:3" ht="30" customHeight="1" x14ac:dyDescent="0.35">
      <c r="A93" s="133" t="s">
        <v>39</v>
      </c>
      <c r="B93" s="133" t="s">
        <v>719</v>
      </c>
      <c r="C93" s="55">
        <v>8400</v>
      </c>
    </row>
    <row r="94" spans="1:3" ht="30" customHeight="1" x14ac:dyDescent="0.35">
      <c r="A94" s="133" t="s">
        <v>40</v>
      </c>
      <c r="B94" s="133" t="s">
        <v>195</v>
      </c>
      <c r="C94" s="55">
        <v>15000</v>
      </c>
    </row>
    <row r="95" spans="1:3" ht="30" customHeight="1" x14ac:dyDescent="0.35">
      <c r="A95" s="225"/>
      <c r="B95" s="225"/>
      <c r="C95" s="194">
        <f>SUM(C75:C94)</f>
        <v>222080</v>
      </c>
    </row>
    <row r="96" spans="1:3" ht="30" customHeight="1" x14ac:dyDescent="0.35">
      <c r="A96" s="138"/>
      <c r="B96" s="131"/>
      <c r="C96" s="36"/>
    </row>
    <row r="97" spans="2:3" ht="30" customHeight="1" x14ac:dyDescent="0.35">
      <c r="B97" s="99" t="s">
        <v>21</v>
      </c>
      <c r="C97" s="100">
        <v>684733</v>
      </c>
    </row>
    <row r="98" spans="2:3" ht="30" customHeight="1" x14ac:dyDescent="0.35"/>
    <row r="99" spans="2:3" x14ac:dyDescent="0.35">
      <c r="C99" s="43"/>
    </row>
  </sheetData>
  <sheetProtection selectLockedCells="1" selectUnlockedCells="1"/>
  <protectedRanges>
    <protectedRange sqref="A47" name="Bereich1_25_9"/>
    <protectedRange sqref="B47" name="Bereich1_25_10"/>
    <protectedRange sqref="C47" name="Bereich1_25_11"/>
    <protectedRange sqref="A55" name="Bereich1_9"/>
    <protectedRange sqref="A66" name="Bereich1_12_1"/>
    <protectedRange sqref="B55" name="Bereich1_9_3"/>
    <protectedRange sqref="B66" name="Bereich1_12_2"/>
    <protectedRange sqref="C55" name="Bereich1_9_5"/>
    <protectedRange sqref="C66" name="Bereich1_12_3"/>
    <protectedRange sqref="B96" name="Bereich1_22_1"/>
    <protectedRange sqref="C96" name="Bereich1_22_2"/>
    <protectedRange sqref="A96" name="Bereich1_22_4"/>
    <protectedRange sqref="A49" name="Bereich1_1_1"/>
    <protectedRange sqref="B49" name="Bereich1_13_1"/>
    <protectedRange sqref="A56" name="Bereich1_7"/>
    <protectedRange sqref="A57" name="Bereich1_1_1_1"/>
    <protectedRange sqref="A65" name="Bereich1_5_1"/>
    <protectedRange sqref="B56" name="Bereich1_7_1"/>
    <protectedRange sqref="B65" name="Bereich1_5_2"/>
    <protectedRange sqref="B57" name="Bereich1_13_1_1"/>
    <protectedRange sqref="A67" name="Bereich1_7_2"/>
    <protectedRange sqref="A68" name="Bereich1_1_1_2"/>
    <protectedRange sqref="B67" name="Bereich1_7_1_1"/>
    <protectedRange sqref="B68" name="Bereich1_13_1_2"/>
    <protectedRange sqref="A74" name="Bereich1_1_1_3"/>
    <protectedRange sqref="B74" name="Bereich1_13_1_3"/>
    <protectedRange sqref="B73" name="Bereich1_20_4"/>
  </protectedRanges>
  <mergeCells count="20">
    <mergeCell ref="A11:B11"/>
    <mergeCell ref="A5:B5"/>
    <mergeCell ref="A6:B6"/>
    <mergeCell ref="A7:B7"/>
    <mergeCell ref="A8:B8"/>
    <mergeCell ref="A9:B9"/>
    <mergeCell ref="A12:B12"/>
    <mergeCell ref="A13:B13"/>
    <mergeCell ref="A14:B14"/>
    <mergeCell ref="A15:B15"/>
    <mergeCell ref="A16:B16"/>
    <mergeCell ref="A42:B42"/>
    <mergeCell ref="A43:B43"/>
    <mergeCell ref="A44:B44"/>
    <mergeCell ref="A45:B45"/>
    <mergeCell ref="A37:B37"/>
    <mergeCell ref="A38:B38"/>
    <mergeCell ref="A39:B39"/>
    <mergeCell ref="A40:B40"/>
    <mergeCell ref="A41:B4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F68"/>
  <sheetViews>
    <sheetView zoomScaleNormal="100" workbookViewId="0">
      <selection activeCell="C42" sqref="C42:C64"/>
    </sheetView>
  </sheetViews>
  <sheetFormatPr baseColWidth="10" defaultColWidth="11.453125" defaultRowHeight="14" x14ac:dyDescent="0.3"/>
  <cols>
    <col min="1" max="1" width="40.1796875" style="1" customWidth="1"/>
    <col min="2" max="2" width="44.54296875" style="1" customWidth="1"/>
    <col min="3" max="3" width="36.7265625" style="2" customWidth="1"/>
    <col min="4" max="4" width="11.453125" style="3"/>
    <col min="5" max="5" width="12.7265625" style="3" bestFit="1" customWidth="1"/>
    <col min="6" max="16384" width="11.453125" style="3"/>
  </cols>
  <sheetData>
    <row r="1" spans="1:3" x14ac:dyDescent="0.3">
      <c r="A1" s="226" t="s">
        <v>892</v>
      </c>
    </row>
    <row r="3" spans="1:3" ht="15.5" x14ac:dyDescent="0.3">
      <c r="A3" s="209" t="s">
        <v>1</v>
      </c>
      <c r="B3" s="210"/>
      <c r="C3" s="211"/>
    </row>
    <row r="4" spans="1:3" ht="27" customHeight="1" x14ac:dyDescent="0.3">
      <c r="A4" s="206" t="s">
        <v>2</v>
      </c>
      <c r="B4" s="207"/>
      <c r="C4" s="208" t="s">
        <v>3</v>
      </c>
    </row>
    <row r="5" spans="1:3" ht="27" customHeight="1" x14ac:dyDescent="0.3">
      <c r="A5" s="270" t="s">
        <v>333</v>
      </c>
      <c r="B5" s="271"/>
      <c r="C5" s="5">
        <v>130000</v>
      </c>
    </row>
    <row r="6" spans="1:3" ht="30" customHeight="1" x14ac:dyDescent="0.3">
      <c r="A6" s="270" t="s">
        <v>5</v>
      </c>
      <c r="B6" s="271"/>
      <c r="C6" s="5">
        <v>35000</v>
      </c>
    </row>
    <row r="7" spans="1:3" ht="30" customHeight="1" x14ac:dyDescent="0.3">
      <c r="A7" s="266" t="s">
        <v>819</v>
      </c>
      <c r="B7" s="267"/>
      <c r="C7" s="5">
        <v>35000</v>
      </c>
    </row>
    <row r="8" spans="1:3" ht="30" customHeight="1" x14ac:dyDescent="0.3">
      <c r="A8" s="270" t="s">
        <v>4</v>
      </c>
      <c r="B8" s="271"/>
      <c r="C8" s="5">
        <v>35000</v>
      </c>
    </row>
    <row r="9" spans="1:3" ht="30" customHeight="1" x14ac:dyDescent="0.3">
      <c r="A9" s="266" t="s">
        <v>646</v>
      </c>
      <c r="B9" s="267"/>
      <c r="C9" s="5">
        <v>21400</v>
      </c>
    </row>
    <row r="10" spans="1:3" ht="30" customHeight="1" x14ac:dyDescent="0.3">
      <c r="A10" s="270" t="s">
        <v>327</v>
      </c>
      <c r="B10" s="271"/>
      <c r="C10" s="5">
        <v>35000</v>
      </c>
    </row>
    <row r="11" spans="1:3" ht="26.25" customHeight="1" x14ac:dyDescent="0.3">
      <c r="A11" s="187"/>
      <c r="B11" s="227"/>
      <c r="C11" s="183">
        <f>SUM(C5:C10)</f>
        <v>291400</v>
      </c>
    </row>
    <row r="12" spans="1:3" x14ac:dyDescent="0.3">
      <c r="A12" s="8"/>
      <c r="B12" s="3"/>
      <c r="C12" s="9"/>
    </row>
    <row r="13" spans="1:3" ht="30" customHeight="1" x14ac:dyDescent="0.3">
      <c r="A13" s="209" t="s">
        <v>14</v>
      </c>
      <c r="B13" s="210"/>
      <c r="C13" s="211"/>
    </row>
    <row r="14" spans="1:3" ht="30" customHeight="1" x14ac:dyDescent="0.3">
      <c r="A14" s="206" t="s">
        <v>6</v>
      </c>
      <c r="B14" s="207"/>
      <c r="C14" s="208" t="s">
        <v>3</v>
      </c>
    </row>
    <row r="15" spans="1:3" ht="30" customHeight="1" x14ac:dyDescent="0.3">
      <c r="A15" s="266" t="s">
        <v>13</v>
      </c>
      <c r="B15" s="267"/>
      <c r="C15" s="5">
        <v>35000</v>
      </c>
    </row>
    <row r="16" spans="1:3" ht="30" customHeight="1" x14ac:dyDescent="0.3">
      <c r="A16" s="266" t="s">
        <v>15</v>
      </c>
      <c r="B16" s="267"/>
      <c r="C16" s="5">
        <v>25000</v>
      </c>
    </row>
    <row r="17" spans="1:6" ht="30" customHeight="1" x14ac:dyDescent="0.3">
      <c r="A17" s="266" t="s">
        <v>327</v>
      </c>
      <c r="B17" s="267"/>
      <c r="C17" s="5">
        <v>35000</v>
      </c>
    </row>
    <row r="18" spans="1:6" ht="30" customHeight="1" x14ac:dyDescent="0.3">
      <c r="A18" s="13"/>
      <c r="B18" s="14"/>
      <c r="C18" s="7">
        <f>SUM(C15:C17)</f>
        <v>95000</v>
      </c>
    </row>
    <row r="19" spans="1:6" x14ac:dyDescent="0.3">
      <c r="A19" s="10"/>
      <c r="B19" s="10"/>
      <c r="C19" s="10"/>
    </row>
    <row r="20" spans="1:6" ht="15.5" x14ac:dyDescent="0.3">
      <c r="A20" s="209" t="s">
        <v>647</v>
      </c>
      <c r="B20" s="210"/>
      <c r="C20" s="211"/>
    </row>
    <row r="21" spans="1:6" ht="30" customHeight="1" x14ac:dyDescent="0.3">
      <c r="A21" s="206" t="s">
        <v>6</v>
      </c>
      <c r="B21" s="207"/>
      <c r="C21" s="208" t="s">
        <v>3</v>
      </c>
    </row>
    <row r="22" spans="1:6" ht="30" customHeight="1" x14ac:dyDescent="0.3">
      <c r="A22" s="264" t="s">
        <v>12</v>
      </c>
      <c r="B22" s="265"/>
      <c r="C22" s="55">
        <v>25000</v>
      </c>
    </row>
    <row r="23" spans="1:6" ht="30" customHeight="1" x14ac:dyDescent="0.3">
      <c r="A23" s="268" t="s">
        <v>9</v>
      </c>
      <c r="B23" s="269"/>
      <c r="C23" s="55">
        <v>25000</v>
      </c>
    </row>
    <row r="24" spans="1:6" ht="30" customHeight="1" x14ac:dyDescent="0.3">
      <c r="A24" s="268" t="s">
        <v>11</v>
      </c>
      <c r="B24" s="269"/>
      <c r="C24" s="55">
        <v>25000</v>
      </c>
    </row>
    <row r="25" spans="1:6" ht="30" customHeight="1" x14ac:dyDescent="0.3">
      <c r="A25" s="268" t="s">
        <v>648</v>
      </c>
      <c r="B25" s="269"/>
      <c r="C25" s="55">
        <v>25000</v>
      </c>
    </row>
    <row r="26" spans="1:6" ht="30" customHeight="1" x14ac:dyDescent="0.3">
      <c r="A26" s="264" t="s">
        <v>821</v>
      </c>
      <c r="B26" s="265"/>
      <c r="C26" s="55">
        <v>25000</v>
      </c>
    </row>
    <row r="27" spans="1:6" ht="30" customHeight="1" x14ac:dyDescent="0.3">
      <c r="A27" s="264" t="s">
        <v>8</v>
      </c>
      <c r="B27" s="265"/>
      <c r="C27" s="55">
        <v>25000</v>
      </c>
    </row>
    <row r="28" spans="1:6" ht="30" customHeight="1" x14ac:dyDescent="0.3">
      <c r="A28" s="264" t="s">
        <v>10</v>
      </c>
      <c r="B28" s="265"/>
      <c r="C28" s="55">
        <v>25000</v>
      </c>
      <c r="F28" s="8"/>
    </row>
    <row r="29" spans="1:6" ht="28" customHeight="1" x14ac:dyDescent="0.3">
      <c r="A29" s="6"/>
      <c r="B29" s="11"/>
      <c r="C29" s="7">
        <f>SUM(C22:C28)</f>
        <v>175000</v>
      </c>
    </row>
    <row r="30" spans="1:6" ht="23.25" customHeight="1" x14ac:dyDescent="0.3">
      <c r="A30" s="6"/>
      <c r="B30" s="11"/>
      <c r="C30" s="12"/>
    </row>
    <row r="31" spans="1:6" ht="30" customHeight="1" x14ac:dyDescent="0.35">
      <c r="A31" s="214" t="s">
        <v>16</v>
      </c>
      <c r="B31" s="210"/>
      <c r="C31" s="211"/>
    </row>
    <row r="32" spans="1:6" ht="30" customHeight="1" x14ac:dyDescent="0.35">
      <c r="A32" s="212" t="s">
        <v>6</v>
      </c>
      <c r="B32" s="212" t="s">
        <v>7</v>
      </c>
      <c r="C32" s="213" t="s">
        <v>3</v>
      </c>
    </row>
    <row r="33" spans="1:3" ht="41.25" customHeight="1" x14ac:dyDescent="0.3">
      <c r="A33" s="87" t="s">
        <v>15</v>
      </c>
      <c r="B33" s="115" t="s">
        <v>18</v>
      </c>
      <c r="C33" s="55">
        <v>20000</v>
      </c>
    </row>
    <row r="34" spans="1:3" ht="41.25" customHeight="1" x14ac:dyDescent="0.3">
      <c r="A34" s="87" t="s">
        <v>820</v>
      </c>
      <c r="B34" s="115" t="s">
        <v>649</v>
      </c>
      <c r="C34" s="55">
        <v>34700</v>
      </c>
    </row>
    <row r="35" spans="1:3" ht="41.25" customHeight="1" x14ac:dyDescent="0.3">
      <c r="A35" s="116" t="s">
        <v>4</v>
      </c>
      <c r="B35" s="115" t="s">
        <v>650</v>
      </c>
      <c r="C35" s="55">
        <v>20000</v>
      </c>
    </row>
    <row r="36" spans="1:3" ht="41.25" customHeight="1" x14ac:dyDescent="0.3">
      <c r="A36" s="87" t="s">
        <v>648</v>
      </c>
      <c r="B36" s="115" t="s">
        <v>651</v>
      </c>
      <c r="C36" s="55">
        <v>20000</v>
      </c>
    </row>
    <row r="37" spans="1:3" ht="41.25" customHeight="1" x14ac:dyDescent="0.3">
      <c r="A37" s="87" t="s">
        <v>652</v>
      </c>
      <c r="B37" s="17" t="s">
        <v>653</v>
      </c>
      <c r="C37" s="55">
        <v>5300</v>
      </c>
    </row>
    <row r="38" spans="1:3" s="16" customFormat="1" ht="39.75" customHeight="1" x14ac:dyDescent="0.3">
      <c r="A38" s="13"/>
      <c r="B38" s="14"/>
      <c r="C38" s="7">
        <f>SUM(C33:C37)</f>
        <v>100000</v>
      </c>
    </row>
    <row r="39" spans="1:3" s="16" customFormat="1" ht="28" customHeight="1" x14ac:dyDescent="0.3">
      <c r="A39" s="13"/>
      <c r="B39" s="14"/>
      <c r="C39" s="15"/>
    </row>
    <row r="40" spans="1:3" s="16" customFormat="1" ht="39.75" customHeight="1" x14ac:dyDescent="0.3">
      <c r="A40" s="8" t="s">
        <v>17</v>
      </c>
      <c r="B40" s="14"/>
      <c r="C40" s="15"/>
    </row>
    <row r="41" spans="1:3" s="16" customFormat="1" ht="39.75" customHeight="1" x14ac:dyDescent="0.3">
      <c r="A41" s="23" t="s">
        <v>6</v>
      </c>
      <c r="B41" s="23" t="s">
        <v>7</v>
      </c>
      <c r="C41" s="44" t="s">
        <v>3</v>
      </c>
    </row>
    <row r="42" spans="1:3" ht="39.75" customHeight="1" x14ac:dyDescent="0.3">
      <c r="A42" s="87" t="s">
        <v>654</v>
      </c>
      <c r="B42" s="87" t="s">
        <v>655</v>
      </c>
      <c r="C42" s="55">
        <v>4000</v>
      </c>
    </row>
    <row r="43" spans="1:3" ht="48.75" customHeight="1" x14ac:dyDescent="0.3">
      <c r="A43" s="87" t="s">
        <v>656</v>
      </c>
      <c r="B43" s="87" t="s">
        <v>657</v>
      </c>
      <c r="C43" s="55">
        <v>15000</v>
      </c>
    </row>
    <row r="44" spans="1:3" ht="48.75" customHeight="1" x14ac:dyDescent="0.3">
      <c r="A44" s="87" t="s">
        <v>658</v>
      </c>
      <c r="B44" s="87" t="s">
        <v>659</v>
      </c>
      <c r="C44" s="55">
        <v>6000</v>
      </c>
    </row>
    <row r="45" spans="1:3" ht="30.75" customHeight="1" x14ac:dyDescent="0.3">
      <c r="A45" s="87" t="s">
        <v>660</v>
      </c>
      <c r="B45" s="87" t="s">
        <v>661</v>
      </c>
      <c r="C45" s="55">
        <v>11000</v>
      </c>
    </row>
    <row r="46" spans="1:3" ht="30.75" customHeight="1" x14ac:dyDescent="0.3">
      <c r="A46" s="87" t="s">
        <v>662</v>
      </c>
      <c r="B46" s="87" t="s">
        <v>663</v>
      </c>
      <c r="C46" s="55">
        <v>6000</v>
      </c>
    </row>
    <row r="47" spans="1:3" ht="35.25" customHeight="1" x14ac:dyDescent="0.3">
      <c r="A47" s="87" t="s">
        <v>664</v>
      </c>
      <c r="B47" s="87" t="s">
        <v>665</v>
      </c>
      <c r="C47" s="55">
        <v>2000</v>
      </c>
    </row>
    <row r="48" spans="1:3" ht="31.5" customHeight="1" x14ac:dyDescent="0.3">
      <c r="A48" s="87" t="s">
        <v>666</v>
      </c>
      <c r="B48" s="87" t="s">
        <v>667</v>
      </c>
      <c r="C48" s="55">
        <v>8000</v>
      </c>
    </row>
    <row r="49" spans="1:3" ht="28" customHeight="1" x14ac:dyDescent="0.3">
      <c r="A49" s="87" t="s">
        <v>19</v>
      </c>
      <c r="B49" s="87" t="s">
        <v>668</v>
      </c>
      <c r="C49" s="55">
        <v>9000</v>
      </c>
    </row>
    <row r="50" spans="1:3" ht="32.25" customHeight="1" x14ac:dyDescent="0.3">
      <c r="A50" s="87" t="s">
        <v>669</v>
      </c>
      <c r="B50" s="87" t="s">
        <v>670</v>
      </c>
      <c r="C50" s="55">
        <v>7000</v>
      </c>
    </row>
    <row r="51" spans="1:3" ht="28" customHeight="1" x14ac:dyDescent="0.3">
      <c r="A51" s="87" t="s">
        <v>671</v>
      </c>
      <c r="B51" s="87" t="s">
        <v>672</v>
      </c>
      <c r="C51" s="55">
        <v>1000</v>
      </c>
    </row>
    <row r="52" spans="1:3" ht="28" customHeight="1" x14ac:dyDescent="0.3">
      <c r="A52" s="117" t="s">
        <v>673</v>
      </c>
      <c r="B52" s="87" t="s">
        <v>674</v>
      </c>
      <c r="C52" s="55">
        <v>10000</v>
      </c>
    </row>
    <row r="53" spans="1:3" ht="43.5" customHeight="1" x14ac:dyDescent="0.3">
      <c r="A53" s="87" t="s">
        <v>675</v>
      </c>
      <c r="B53" s="87" t="s">
        <v>676</v>
      </c>
      <c r="C53" s="55">
        <v>6000</v>
      </c>
    </row>
    <row r="54" spans="1:3" ht="31.5" customHeight="1" x14ac:dyDescent="0.3">
      <c r="A54" s="118" t="s">
        <v>20</v>
      </c>
      <c r="B54" s="87" t="s">
        <v>829</v>
      </c>
      <c r="C54" s="55">
        <v>5000</v>
      </c>
    </row>
    <row r="55" spans="1:3" ht="36.75" customHeight="1" x14ac:dyDescent="0.3">
      <c r="A55" s="87" t="s">
        <v>677</v>
      </c>
      <c r="B55" s="87" t="s">
        <v>678</v>
      </c>
      <c r="C55" s="55">
        <v>6600</v>
      </c>
    </row>
    <row r="56" spans="1:3" ht="35.25" customHeight="1" x14ac:dyDescent="0.3">
      <c r="A56" s="87" t="s">
        <v>11</v>
      </c>
      <c r="B56" s="87" t="s">
        <v>679</v>
      </c>
      <c r="C56" s="55">
        <v>1000</v>
      </c>
    </row>
    <row r="57" spans="1:3" ht="24" customHeight="1" x14ac:dyDescent="0.3">
      <c r="A57" s="87" t="s">
        <v>680</v>
      </c>
      <c r="B57" s="87" t="s">
        <v>681</v>
      </c>
      <c r="C57" s="55">
        <v>6000</v>
      </c>
    </row>
    <row r="58" spans="1:3" ht="32.25" customHeight="1" x14ac:dyDescent="0.3">
      <c r="A58" s="87" t="s">
        <v>203</v>
      </c>
      <c r="B58" s="117" t="s">
        <v>682</v>
      </c>
      <c r="C58" s="55">
        <v>12000</v>
      </c>
    </row>
    <row r="59" spans="1:3" ht="36.75" customHeight="1" x14ac:dyDescent="0.3">
      <c r="A59" s="87" t="s">
        <v>683</v>
      </c>
      <c r="B59" s="118" t="s">
        <v>684</v>
      </c>
      <c r="C59" s="55">
        <v>10000</v>
      </c>
    </row>
    <row r="60" spans="1:3" ht="30" customHeight="1" x14ac:dyDescent="0.3">
      <c r="A60" s="87" t="s">
        <v>685</v>
      </c>
      <c r="B60" s="87" t="s">
        <v>686</v>
      </c>
      <c r="C60" s="55">
        <v>9900</v>
      </c>
    </row>
    <row r="61" spans="1:3" ht="30" customHeight="1" x14ac:dyDescent="0.3">
      <c r="A61" s="87" t="s">
        <v>185</v>
      </c>
      <c r="B61" s="87" t="s">
        <v>687</v>
      </c>
      <c r="C61" s="55">
        <v>9500</v>
      </c>
    </row>
    <row r="62" spans="1:3" ht="30" customHeight="1" x14ac:dyDescent="0.3">
      <c r="A62" s="87" t="s">
        <v>327</v>
      </c>
      <c r="B62" s="87" t="s">
        <v>688</v>
      </c>
      <c r="C62" s="55">
        <v>25000</v>
      </c>
    </row>
    <row r="63" spans="1:3" ht="30" customHeight="1" x14ac:dyDescent="0.3">
      <c r="A63" s="87" t="s">
        <v>689</v>
      </c>
      <c r="B63" s="87" t="s">
        <v>690</v>
      </c>
      <c r="C63" s="55">
        <v>8000</v>
      </c>
    </row>
    <row r="64" spans="1:3" ht="35.25" customHeight="1" x14ac:dyDescent="0.3">
      <c r="A64" s="87" t="s">
        <v>691</v>
      </c>
      <c r="B64" s="87" t="s">
        <v>692</v>
      </c>
      <c r="C64" s="55">
        <v>8000</v>
      </c>
    </row>
    <row r="65" spans="1:5" s="16" customFormat="1" ht="30.75" customHeight="1" x14ac:dyDescent="0.3">
      <c r="A65" s="228"/>
      <c r="B65" s="229"/>
      <c r="C65" s="183">
        <f>SUM(C42:C64)</f>
        <v>186000</v>
      </c>
    </row>
    <row r="66" spans="1:5" s="16" customFormat="1" x14ac:dyDescent="0.3">
      <c r="A66" s="19"/>
      <c r="B66" s="20"/>
      <c r="C66" s="15"/>
    </row>
    <row r="67" spans="1:5" x14ac:dyDescent="0.3">
      <c r="A67" s="18"/>
      <c r="B67" s="14"/>
      <c r="C67" s="21"/>
    </row>
    <row r="68" spans="1:5" x14ac:dyDescent="0.3">
      <c r="B68" s="25" t="s">
        <v>21</v>
      </c>
      <c r="C68" s="26">
        <v>556000</v>
      </c>
      <c r="E68" s="16"/>
    </row>
  </sheetData>
  <sheetProtection selectLockedCells="1" selectUnlockedCells="1"/>
  <protectedRanges>
    <protectedRange sqref="C15:C17" name="Bereich1_25_8"/>
    <protectedRange sqref="A18 A38 A31" name="Bereich1_25_9"/>
    <protectedRange sqref="B18 B38 B31" name="Bereich1_25_10"/>
    <protectedRange sqref="C18 C38 C31" name="Bereich1_25_11"/>
    <protectedRange sqref="A39" name="Bereich1_19"/>
    <protectedRange sqref="A40" name="Bereich1_6_2"/>
    <protectedRange sqref="B39" name="Bereich1_19_1"/>
    <protectedRange sqref="B40" name="Bereich1_6_3"/>
    <protectedRange sqref="C39:C40" name="Bereich1_19_2"/>
    <protectedRange sqref="A65" name="Bereich1_5_3"/>
    <protectedRange sqref="A66" name="Bereich1_9"/>
    <protectedRange sqref="B65" name="Bereich1_21_1"/>
    <protectedRange sqref="B66" name="Bereich1_9_3"/>
    <protectedRange sqref="C65" name="Bereich1_21_2"/>
    <protectedRange sqref="C66" name="Bereich1_9_5"/>
    <protectedRange sqref="B67" name="Bereich1_22_1"/>
    <protectedRange sqref="C67" name="Bereich1_22_2"/>
    <protectedRange sqref="A67" name="Bereich1_22_4"/>
    <protectedRange sqref="A26 A28 A23" name="Bereich1_7"/>
    <protectedRange sqref="A24" name="Bereich1_4_1"/>
    <protectedRange sqref="B22:B23 B28 B25:B26" name="Bereich1_7_1_1"/>
    <protectedRange sqref="B27" name="Bereich1"/>
    <protectedRange sqref="B24" name="Bereich1_4_2"/>
    <protectedRange sqref="A27" name="Bereich1_2"/>
    <protectedRange sqref="A22" name="Bereich1_10_1_1"/>
    <protectedRange sqref="A25" name="Bereich1_2_7"/>
  </protectedRanges>
  <sortState ref="A15:C17">
    <sortCondition ref="A15:A17"/>
  </sortState>
  <mergeCells count="16">
    <mergeCell ref="A7:B7"/>
    <mergeCell ref="A5:B5"/>
    <mergeCell ref="A8:B8"/>
    <mergeCell ref="A6:B6"/>
    <mergeCell ref="A10:B10"/>
    <mergeCell ref="A9:B9"/>
    <mergeCell ref="A27:B27"/>
    <mergeCell ref="A28:B28"/>
    <mergeCell ref="A15:B15"/>
    <mergeCell ref="A16:B16"/>
    <mergeCell ref="A17:B17"/>
    <mergeCell ref="A26:B26"/>
    <mergeCell ref="A22:B22"/>
    <mergeCell ref="A23:B23"/>
    <mergeCell ref="A24:B24"/>
    <mergeCell ref="A25:B2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C147"/>
  <sheetViews>
    <sheetView topLeftCell="A94" zoomScale="115" zoomScaleNormal="115" workbookViewId="0">
      <selection activeCell="C101" sqref="C101:C110"/>
    </sheetView>
  </sheetViews>
  <sheetFormatPr baseColWidth="10" defaultColWidth="11.453125" defaultRowHeight="14" x14ac:dyDescent="0.3"/>
  <cols>
    <col min="1" max="1" width="37.7265625" style="40" customWidth="1"/>
    <col min="2" max="2" width="47.453125" style="1" customWidth="1"/>
    <col min="3" max="3" width="28.26953125" style="2" customWidth="1"/>
    <col min="4" max="16384" width="11.453125" style="3"/>
  </cols>
  <sheetData>
    <row r="1" spans="1:3" ht="15.5" x14ac:dyDescent="0.3">
      <c r="A1" s="231" t="s">
        <v>893</v>
      </c>
    </row>
    <row r="3" spans="1:3" ht="15.5" x14ac:dyDescent="0.3">
      <c r="A3" s="209" t="s">
        <v>1</v>
      </c>
      <c r="B3" s="210"/>
      <c r="C3" s="211"/>
    </row>
    <row r="4" spans="1:3" ht="30.75" customHeight="1" x14ac:dyDescent="0.3">
      <c r="A4" s="206" t="s">
        <v>2</v>
      </c>
      <c r="B4" s="207"/>
      <c r="C4" s="208" t="s">
        <v>3</v>
      </c>
    </row>
    <row r="5" spans="1:3" ht="25.5" customHeight="1" x14ac:dyDescent="0.3">
      <c r="A5" s="47" t="s">
        <v>43</v>
      </c>
      <c r="B5" s="37"/>
      <c r="C5" s="5">
        <v>160000</v>
      </c>
    </row>
    <row r="6" spans="1:3" ht="25.5" customHeight="1" x14ac:dyDescent="0.35">
      <c r="A6" s="48" t="s">
        <v>538</v>
      </c>
      <c r="B6" s="110"/>
      <c r="C6" s="61">
        <v>30000</v>
      </c>
    </row>
    <row r="7" spans="1:3" ht="27.75" customHeight="1" x14ac:dyDescent="0.3">
      <c r="A7" s="48" t="s">
        <v>44</v>
      </c>
      <c r="B7" s="37"/>
      <c r="C7" s="5">
        <v>40000</v>
      </c>
    </row>
    <row r="8" spans="1:3" ht="30" customHeight="1" x14ac:dyDescent="0.3">
      <c r="A8" s="232"/>
      <c r="B8" s="167"/>
      <c r="C8" s="183">
        <f>SUM(C5:C7)</f>
        <v>230000</v>
      </c>
    </row>
    <row r="9" spans="1:3" x14ac:dyDescent="0.3">
      <c r="A9" s="38"/>
      <c r="B9" s="3"/>
      <c r="C9" s="39"/>
    </row>
    <row r="10" spans="1:3" ht="25.5" customHeight="1" x14ac:dyDescent="0.35">
      <c r="A10" s="214" t="s">
        <v>45</v>
      </c>
      <c r="B10" s="210"/>
      <c r="C10" s="211"/>
    </row>
    <row r="11" spans="1:3" ht="30" customHeight="1" x14ac:dyDescent="0.35">
      <c r="A11" s="212" t="s">
        <v>6</v>
      </c>
      <c r="B11" s="212" t="s">
        <v>7</v>
      </c>
      <c r="C11" s="213" t="s">
        <v>3</v>
      </c>
    </row>
    <row r="12" spans="1:3" ht="30" customHeight="1" x14ac:dyDescent="0.3">
      <c r="A12" s="109" t="s">
        <v>539</v>
      </c>
      <c r="B12" s="109" t="s">
        <v>862</v>
      </c>
      <c r="C12" s="61">
        <v>2000</v>
      </c>
    </row>
    <row r="13" spans="1:3" ht="30" customHeight="1" x14ac:dyDescent="0.3">
      <c r="A13" s="109" t="s">
        <v>540</v>
      </c>
      <c r="B13" s="109" t="s">
        <v>57</v>
      </c>
      <c r="C13" s="61">
        <v>4000</v>
      </c>
    </row>
    <row r="14" spans="1:3" ht="30" customHeight="1" x14ac:dyDescent="0.3">
      <c r="A14" s="109" t="s">
        <v>46</v>
      </c>
      <c r="B14" s="109" t="s">
        <v>541</v>
      </c>
      <c r="C14" s="61">
        <v>2400</v>
      </c>
    </row>
    <row r="15" spans="1:3" ht="30" customHeight="1" x14ac:dyDescent="0.3">
      <c r="A15" s="109" t="s">
        <v>542</v>
      </c>
      <c r="B15" s="109" t="s">
        <v>543</v>
      </c>
      <c r="C15" s="61">
        <v>6000</v>
      </c>
    </row>
    <row r="16" spans="1:3" ht="30" customHeight="1" x14ac:dyDescent="0.3">
      <c r="A16" s="109" t="s">
        <v>544</v>
      </c>
      <c r="B16" s="109" t="s">
        <v>545</v>
      </c>
      <c r="C16" s="61">
        <v>1000</v>
      </c>
    </row>
    <row r="17" spans="1:3" ht="30" customHeight="1" x14ac:dyDescent="0.3">
      <c r="A17" s="109" t="s">
        <v>43</v>
      </c>
      <c r="B17" s="109" t="s">
        <v>546</v>
      </c>
      <c r="C17" s="61">
        <v>15000</v>
      </c>
    </row>
    <row r="18" spans="1:3" ht="30" customHeight="1" x14ac:dyDescent="0.3">
      <c r="A18" s="109" t="s">
        <v>48</v>
      </c>
      <c r="B18" s="109" t="s">
        <v>860</v>
      </c>
      <c r="C18" s="61">
        <v>5000</v>
      </c>
    </row>
    <row r="19" spans="1:3" ht="30" customHeight="1" x14ac:dyDescent="0.3">
      <c r="A19" s="109" t="s">
        <v>547</v>
      </c>
      <c r="B19" s="109" t="s">
        <v>548</v>
      </c>
      <c r="C19" s="61">
        <v>3000</v>
      </c>
    </row>
    <row r="20" spans="1:3" ht="30" customHeight="1" x14ac:dyDescent="0.3">
      <c r="A20" s="109" t="s">
        <v>49</v>
      </c>
      <c r="B20" s="109" t="s">
        <v>861</v>
      </c>
      <c r="C20" s="61">
        <v>3500</v>
      </c>
    </row>
    <row r="21" spans="1:3" ht="30" customHeight="1" x14ac:dyDescent="0.3">
      <c r="A21" s="109" t="s">
        <v>549</v>
      </c>
      <c r="B21" s="109" t="s">
        <v>550</v>
      </c>
      <c r="C21" s="61">
        <v>1000</v>
      </c>
    </row>
    <row r="22" spans="1:3" ht="30" customHeight="1" x14ac:dyDescent="0.3">
      <c r="A22" s="109" t="s">
        <v>50</v>
      </c>
      <c r="B22" s="109" t="s">
        <v>47</v>
      </c>
      <c r="C22" s="61">
        <v>2000</v>
      </c>
    </row>
    <row r="23" spans="1:3" ht="30" customHeight="1" x14ac:dyDescent="0.3">
      <c r="A23" s="109" t="s">
        <v>50</v>
      </c>
      <c r="B23" s="109" t="s">
        <v>551</v>
      </c>
      <c r="C23" s="61">
        <v>4300</v>
      </c>
    </row>
    <row r="24" spans="1:3" ht="30" customHeight="1" x14ac:dyDescent="0.3">
      <c r="A24" s="109" t="s">
        <v>50</v>
      </c>
      <c r="B24" s="109" t="s">
        <v>859</v>
      </c>
      <c r="C24" s="61">
        <v>7500</v>
      </c>
    </row>
    <row r="25" spans="1:3" ht="30" customHeight="1" x14ac:dyDescent="0.3">
      <c r="A25" s="109" t="s">
        <v>51</v>
      </c>
      <c r="B25" s="109" t="s">
        <v>552</v>
      </c>
      <c r="C25" s="61">
        <v>6000</v>
      </c>
    </row>
    <row r="26" spans="1:3" ht="30" customHeight="1" x14ac:dyDescent="0.3">
      <c r="A26" s="109" t="s">
        <v>52</v>
      </c>
      <c r="B26" s="109" t="s">
        <v>553</v>
      </c>
      <c r="C26" s="61">
        <v>9000</v>
      </c>
    </row>
    <row r="27" spans="1:3" ht="30" customHeight="1" x14ac:dyDescent="0.3">
      <c r="A27" s="109" t="s">
        <v>53</v>
      </c>
      <c r="B27" s="109" t="s">
        <v>554</v>
      </c>
      <c r="C27" s="61">
        <v>3500</v>
      </c>
    </row>
    <row r="28" spans="1:3" ht="30" customHeight="1" x14ac:dyDescent="0.3">
      <c r="A28" s="109" t="s">
        <v>54</v>
      </c>
      <c r="B28" s="109" t="s">
        <v>555</v>
      </c>
      <c r="C28" s="61">
        <v>2000</v>
      </c>
    </row>
    <row r="29" spans="1:3" ht="30" customHeight="1" x14ac:dyDescent="0.3">
      <c r="A29" s="109" t="s">
        <v>556</v>
      </c>
      <c r="B29" s="109" t="s">
        <v>858</v>
      </c>
      <c r="C29" s="61">
        <v>2000</v>
      </c>
    </row>
    <row r="30" spans="1:3" ht="30" customHeight="1" x14ac:dyDescent="0.3">
      <c r="A30" s="109" t="s">
        <v>557</v>
      </c>
      <c r="B30" s="109" t="s">
        <v>558</v>
      </c>
      <c r="C30" s="61">
        <v>3000</v>
      </c>
    </row>
    <row r="31" spans="1:3" ht="30" customHeight="1" x14ac:dyDescent="0.3">
      <c r="A31" s="109" t="s">
        <v>55</v>
      </c>
      <c r="B31" s="109" t="s">
        <v>559</v>
      </c>
      <c r="C31" s="61">
        <v>7000</v>
      </c>
    </row>
    <row r="32" spans="1:3" ht="30" customHeight="1" x14ac:dyDescent="0.3">
      <c r="A32" s="109" t="s">
        <v>830</v>
      </c>
      <c r="B32" s="109" t="s">
        <v>830</v>
      </c>
      <c r="C32" s="61">
        <v>3000</v>
      </c>
    </row>
    <row r="33" spans="1:3" ht="30" customHeight="1" x14ac:dyDescent="0.3">
      <c r="A33" s="109" t="s">
        <v>56</v>
      </c>
      <c r="B33" s="109" t="s">
        <v>560</v>
      </c>
      <c r="C33" s="61">
        <v>2500</v>
      </c>
    </row>
    <row r="34" spans="1:3" ht="30" customHeight="1" x14ac:dyDescent="0.3">
      <c r="A34" s="109" t="s">
        <v>212</v>
      </c>
      <c r="B34" s="109" t="s">
        <v>561</v>
      </c>
      <c r="C34" s="61">
        <v>9000</v>
      </c>
    </row>
    <row r="35" spans="1:3" ht="30" customHeight="1" x14ac:dyDescent="0.3">
      <c r="A35" s="109" t="s">
        <v>237</v>
      </c>
      <c r="B35" s="109" t="s">
        <v>562</v>
      </c>
      <c r="C35" s="61">
        <v>3000</v>
      </c>
    </row>
    <row r="36" spans="1:3" ht="30" customHeight="1" x14ac:dyDescent="0.3">
      <c r="A36" s="109" t="s">
        <v>563</v>
      </c>
      <c r="B36" s="109" t="s">
        <v>564</v>
      </c>
      <c r="C36" s="61">
        <v>600</v>
      </c>
    </row>
    <row r="37" spans="1:3" ht="30" customHeight="1" x14ac:dyDescent="0.3">
      <c r="A37" s="109" t="s">
        <v>59</v>
      </c>
      <c r="B37" s="109" t="s">
        <v>857</v>
      </c>
      <c r="C37" s="61">
        <v>2500</v>
      </c>
    </row>
    <row r="38" spans="1:3" ht="30" customHeight="1" x14ac:dyDescent="0.3">
      <c r="A38" s="109" t="s">
        <v>565</v>
      </c>
      <c r="B38" s="109" t="s">
        <v>566</v>
      </c>
      <c r="C38" s="61">
        <v>1000</v>
      </c>
    </row>
    <row r="39" spans="1:3" ht="30" customHeight="1" x14ac:dyDescent="0.3">
      <c r="A39" s="109" t="s">
        <v>567</v>
      </c>
      <c r="B39" s="109" t="s">
        <v>568</v>
      </c>
      <c r="C39" s="61">
        <v>3000</v>
      </c>
    </row>
    <row r="40" spans="1:3" ht="30" customHeight="1" x14ac:dyDescent="0.3">
      <c r="A40" s="109" t="s">
        <v>569</v>
      </c>
      <c r="B40" s="109" t="s">
        <v>570</v>
      </c>
      <c r="C40" s="61">
        <v>3000</v>
      </c>
    </row>
    <row r="41" spans="1:3" ht="30" customHeight="1" x14ac:dyDescent="0.3">
      <c r="A41" s="109" t="s">
        <v>60</v>
      </c>
      <c r="B41" s="109" t="s">
        <v>571</v>
      </c>
      <c r="C41" s="61">
        <v>1500</v>
      </c>
    </row>
    <row r="42" spans="1:3" ht="30" customHeight="1" x14ac:dyDescent="0.3">
      <c r="A42" s="109" t="s">
        <v>572</v>
      </c>
      <c r="B42" s="109" t="s">
        <v>234</v>
      </c>
      <c r="C42" s="61">
        <v>2000</v>
      </c>
    </row>
    <row r="43" spans="1:3" ht="30" customHeight="1" x14ac:dyDescent="0.3">
      <c r="A43" s="109" t="s">
        <v>573</v>
      </c>
      <c r="B43" s="109" t="s">
        <v>574</v>
      </c>
      <c r="C43" s="61">
        <v>3500</v>
      </c>
    </row>
    <row r="44" spans="1:3" ht="30" customHeight="1" x14ac:dyDescent="0.3">
      <c r="A44" s="109" t="s">
        <v>575</v>
      </c>
      <c r="B44" s="109" t="s">
        <v>576</v>
      </c>
      <c r="C44" s="61">
        <v>1500</v>
      </c>
    </row>
    <row r="45" spans="1:3" ht="30" customHeight="1" x14ac:dyDescent="0.3">
      <c r="A45" s="109" t="s">
        <v>577</v>
      </c>
      <c r="B45" s="109" t="s">
        <v>578</v>
      </c>
      <c r="C45" s="61">
        <v>2500</v>
      </c>
    </row>
    <row r="46" spans="1:3" ht="30" customHeight="1" x14ac:dyDescent="0.3">
      <c r="A46" s="109" t="s">
        <v>238</v>
      </c>
      <c r="B46" s="109" t="s">
        <v>579</v>
      </c>
      <c r="C46" s="61">
        <v>1500</v>
      </c>
    </row>
    <row r="47" spans="1:3" ht="30" customHeight="1" x14ac:dyDescent="0.3">
      <c r="A47" s="109" t="s">
        <v>238</v>
      </c>
      <c r="B47" s="109" t="s">
        <v>61</v>
      </c>
      <c r="C47" s="61">
        <v>6000</v>
      </c>
    </row>
    <row r="48" spans="1:3" ht="30" customHeight="1" x14ac:dyDescent="0.3">
      <c r="A48" s="109" t="s">
        <v>62</v>
      </c>
      <c r="B48" s="109" t="s">
        <v>580</v>
      </c>
      <c r="C48" s="61">
        <v>2000</v>
      </c>
    </row>
    <row r="49" spans="1:3" ht="30" customHeight="1" x14ac:dyDescent="0.3">
      <c r="A49" s="109" t="s">
        <v>63</v>
      </c>
      <c r="B49" s="109" t="s">
        <v>581</v>
      </c>
      <c r="C49" s="61">
        <v>6500</v>
      </c>
    </row>
    <row r="50" spans="1:3" ht="30" customHeight="1" x14ac:dyDescent="0.3">
      <c r="A50" s="109" t="s">
        <v>64</v>
      </c>
      <c r="B50" s="109" t="s">
        <v>582</v>
      </c>
      <c r="C50" s="61">
        <v>5000</v>
      </c>
    </row>
    <row r="51" spans="1:3" ht="30" customHeight="1" x14ac:dyDescent="0.3">
      <c r="A51" s="109" t="s">
        <v>583</v>
      </c>
      <c r="B51" s="109" t="s">
        <v>584</v>
      </c>
      <c r="C51" s="61">
        <v>2500</v>
      </c>
    </row>
    <row r="52" spans="1:3" ht="30" customHeight="1" x14ac:dyDescent="0.3">
      <c r="A52" s="109" t="s">
        <v>585</v>
      </c>
      <c r="B52" s="109" t="s">
        <v>586</v>
      </c>
      <c r="C52" s="61">
        <v>4000</v>
      </c>
    </row>
    <row r="53" spans="1:3" ht="30" customHeight="1" x14ac:dyDescent="0.3">
      <c r="A53" s="109" t="s">
        <v>587</v>
      </c>
      <c r="B53" s="109" t="s">
        <v>588</v>
      </c>
      <c r="C53" s="61">
        <v>2500</v>
      </c>
    </row>
    <row r="54" spans="1:3" ht="30" customHeight="1" x14ac:dyDescent="0.3">
      <c r="A54" s="109" t="s">
        <v>589</v>
      </c>
      <c r="B54" s="109" t="s">
        <v>590</v>
      </c>
      <c r="C54" s="61">
        <v>2000</v>
      </c>
    </row>
    <row r="55" spans="1:3" ht="30" customHeight="1" x14ac:dyDescent="0.3">
      <c r="A55" s="109" t="s">
        <v>65</v>
      </c>
      <c r="B55" s="109" t="s">
        <v>591</v>
      </c>
      <c r="C55" s="61">
        <v>1500</v>
      </c>
    </row>
    <row r="56" spans="1:3" ht="30" customHeight="1" x14ac:dyDescent="0.3">
      <c r="A56" s="109" t="s">
        <v>66</v>
      </c>
      <c r="B56" s="109" t="s">
        <v>67</v>
      </c>
      <c r="C56" s="61">
        <v>7000</v>
      </c>
    </row>
    <row r="57" spans="1:3" ht="30" customHeight="1" x14ac:dyDescent="0.3">
      <c r="A57" s="109" t="s">
        <v>240</v>
      </c>
      <c r="B57" s="109" t="s">
        <v>592</v>
      </c>
      <c r="C57" s="61">
        <v>1000</v>
      </c>
    </row>
    <row r="58" spans="1:3" ht="30" customHeight="1" x14ac:dyDescent="0.3">
      <c r="A58" s="109" t="s">
        <v>593</v>
      </c>
      <c r="B58" s="109" t="s">
        <v>594</v>
      </c>
      <c r="C58" s="61">
        <v>5000</v>
      </c>
    </row>
    <row r="59" spans="1:3" ht="30" customHeight="1" x14ac:dyDescent="0.3">
      <c r="A59" s="232"/>
      <c r="B59" s="167"/>
      <c r="C59" s="183">
        <f>SUM(C12:C58)</f>
        <v>174300</v>
      </c>
    </row>
    <row r="60" spans="1:3" ht="30" customHeight="1" x14ac:dyDescent="0.3">
      <c r="A60" s="38"/>
      <c r="B60" s="3"/>
      <c r="C60" s="41"/>
    </row>
    <row r="61" spans="1:3" ht="30" customHeight="1" x14ac:dyDescent="0.35">
      <c r="A61" s="214" t="s">
        <v>68</v>
      </c>
      <c r="B61" s="210"/>
      <c r="C61" s="211"/>
    </row>
    <row r="62" spans="1:3" ht="30" customHeight="1" x14ac:dyDescent="0.35">
      <c r="A62" s="212" t="s">
        <v>6</v>
      </c>
      <c r="B62" s="212" t="s">
        <v>7</v>
      </c>
      <c r="C62" s="213" t="s">
        <v>3</v>
      </c>
    </row>
    <row r="63" spans="1:3" ht="30" customHeight="1" x14ac:dyDescent="0.3">
      <c r="A63" s="109" t="s">
        <v>46</v>
      </c>
      <c r="B63" s="53" t="s">
        <v>595</v>
      </c>
      <c r="C63" s="61">
        <v>2500</v>
      </c>
    </row>
    <row r="64" spans="1:3" ht="30" customHeight="1" x14ac:dyDescent="0.3">
      <c r="A64" s="109" t="s">
        <v>596</v>
      </c>
      <c r="B64" s="53" t="s">
        <v>856</v>
      </c>
      <c r="C64" s="61">
        <v>2000</v>
      </c>
    </row>
    <row r="65" spans="1:3" ht="30" customHeight="1" x14ac:dyDescent="0.3">
      <c r="A65" s="109" t="s">
        <v>597</v>
      </c>
      <c r="B65" s="53" t="s">
        <v>598</v>
      </c>
      <c r="C65" s="61">
        <v>4000</v>
      </c>
    </row>
    <row r="66" spans="1:3" ht="30" customHeight="1" x14ac:dyDescent="0.3">
      <c r="A66" s="109" t="s">
        <v>239</v>
      </c>
      <c r="B66" s="53" t="s">
        <v>599</v>
      </c>
      <c r="C66" s="61">
        <v>1000</v>
      </c>
    </row>
    <row r="67" spans="1:3" ht="30" customHeight="1" x14ac:dyDescent="0.3">
      <c r="A67" s="109" t="s">
        <v>600</v>
      </c>
      <c r="B67" s="53" t="s">
        <v>601</v>
      </c>
      <c r="C67" s="61">
        <v>3500</v>
      </c>
    </row>
    <row r="68" spans="1:3" ht="30" customHeight="1" x14ac:dyDescent="0.3">
      <c r="A68" s="111" t="s">
        <v>70</v>
      </c>
      <c r="B68" s="112" t="s">
        <v>855</v>
      </c>
      <c r="C68" s="61">
        <v>1500</v>
      </c>
    </row>
    <row r="69" spans="1:3" ht="30" customHeight="1" x14ac:dyDescent="0.3">
      <c r="A69" s="98"/>
      <c r="B69" s="113"/>
      <c r="C69" s="7">
        <f>SUM(C63:C68)</f>
        <v>14500</v>
      </c>
    </row>
    <row r="70" spans="1:3" ht="30" customHeight="1" x14ac:dyDescent="0.3">
      <c r="A70" s="98"/>
      <c r="B70" s="113"/>
      <c r="C70" s="114"/>
    </row>
    <row r="71" spans="1:3" ht="30" customHeight="1" x14ac:dyDescent="0.35">
      <c r="A71" s="214" t="s">
        <v>71</v>
      </c>
      <c r="B71" s="210"/>
      <c r="C71" s="211"/>
    </row>
    <row r="72" spans="1:3" ht="30" customHeight="1" x14ac:dyDescent="0.35">
      <c r="A72" s="212" t="s">
        <v>6</v>
      </c>
      <c r="B72" s="212" t="s">
        <v>7</v>
      </c>
      <c r="C72" s="213" t="s">
        <v>3</v>
      </c>
    </row>
    <row r="73" spans="1:3" ht="30" customHeight="1" x14ac:dyDescent="0.3">
      <c r="A73" s="48" t="s">
        <v>72</v>
      </c>
      <c r="B73" s="53" t="s">
        <v>879</v>
      </c>
      <c r="C73" s="61">
        <v>3800</v>
      </c>
    </row>
    <row r="74" spans="1:3" ht="30" customHeight="1" x14ac:dyDescent="0.3">
      <c r="A74" s="38"/>
      <c r="B74" s="3"/>
      <c r="C74" s="7">
        <f>SUM(C73)</f>
        <v>3800</v>
      </c>
    </row>
    <row r="75" spans="1:3" ht="30" customHeight="1" x14ac:dyDescent="0.3">
      <c r="A75" s="38"/>
      <c r="B75" s="3"/>
      <c r="C75" s="9"/>
    </row>
    <row r="76" spans="1:3" ht="30" customHeight="1" x14ac:dyDescent="0.35">
      <c r="A76" s="214" t="s">
        <v>73</v>
      </c>
      <c r="B76" s="210"/>
      <c r="C76" s="211"/>
    </row>
    <row r="77" spans="1:3" ht="30" customHeight="1" x14ac:dyDescent="0.35">
      <c r="A77" s="212" t="s">
        <v>6</v>
      </c>
      <c r="B77" s="212" t="s">
        <v>7</v>
      </c>
      <c r="C77" s="213" t="s">
        <v>3</v>
      </c>
    </row>
    <row r="78" spans="1:3" ht="30" customHeight="1" x14ac:dyDescent="0.3">
      <c r="A78" s="109" t="s">
        <v>231</v>
      </c>
      <c r="B78" s="53" t="s">
        <v>602</v>
      </c>
      <c r="C78" s="61">
        <v>3500</v>
      </c>
    </row>
    <row r="79" spans="1:3" ht="30" customHeight="1" x14ac:dyDescent="0.3">
      <c r="A79" s="109" t="s">
        <v>75</v>
      </c>
      <c r="B79" s="53" t="s">
        <v>603</v>
      </c>
      <c r="C79" s="61">
        <v>4000</v>
      </c>
    </row>
    <row r="80" spans="1:3" ht="30" customHeight="1" x14ac:dyDescent="0.3">
      <c r="A80" s="109" t="s">
        <v>604</v>
      </c>
      <c r="B80" s="53" t="s">
        <v>605</v>
      </c>
      <c r="C80" s="61">
        <v>2000</v>
      </c>
    </row>
    <row r="81" spans="1:3" ht="30" customHeight="1" x14ac:dyDescent="0.3">
      <c r="A81" s="109" t="s">
        <v>76</v>
      </c>
      <c r="B81" s="53" t="s">
        <v>606</v>
      </c>
      <c r="C81" s="61">
        <v>2500</v>
      </c>
    </row>
    <row r="82" spans="1:3" ht="30" customHeight="1" x14ac:dyDescent="0.3">
      <c r="A82" s="109" t="s">
        <v>607</v>
      </c>
      <c r="B82" s="53" t="s">
        <v>608</v>
      </c>
      <c r="C82" s="61">
        <v>4500</v>
      </c>
    </row>
    <row r="83" spans="1:3" ht="30" customHeight="1" x14ac:dyDescent="0.3">
      <c r="A83" s="109" t="s">
        <v>880</v>
      </c>
      <c r="B83" s="53" t="s">
        <v>232</v>
      </c>
      <c r="C83" s="61">
        <v>2500</v>
      </c>
    </row>
    <row r="84" spans="1:3" ht="30" customHeight="1" x14ac:dyDescent="0.3">
      <c r="A84" s="109" t="s">
        <v>609</v>
      </c>
      <c r="B84" s="53" t="s">
        <v>610</v>
      </c>
      <c r="C84" s="61">
        <v>2000</v>
      </c>
    </row>
    <row r="85" spans="1:3" ht="30" customHeight="1" x14ac:dyDescent="0.3">
      <c r="A85" s="109" t="s">
        <v>611</v>
      </c>
      <c r="B85" s="53" t="s">
        <v>612</v>
      </c>
      <c r="C85" s="61">
        <v>5000</v>
      </c>
    </row>
    <row r="86" spans="1:3" ht="30" customHeight="1" x14ac:dyDescent="0.3">
      <c r="A86" s="109" t="s">
        <v>613</v>
      </c>
      <c r="B86" s="53" t="s">
        <v>614</v>
      </c>
      <c r="C86" s="61">
        <v>1500</v>
      </c>
    </row>
    <row r="87" spans="1:3" ht="30" customHeight="1" x14ac:dyDescent="0.3">
      <c r="A87" s="109" t="s">
        <v>615</v>
      </c>
      <c r="B87" s="53" t="s">
        <v>616</v>
      </c>
      <c r="C87" s="61">
        <v>400</v>
      </c>
    </row>
    <row r="88" spans="1:3" ht="30" customHeight="1" x14ac:dyDescent="0.3">
      <c r="A88" s="109" t="s">
        <v>617</v>
      </c>
      <c r="B88" s="53" t="s">
        <v>618</v>
      </c>
      <c r="C88" s="61">
        <v>2500</v>
      </c>
    </row>
    <row r="89" spans="1:3" ht="30" customHeight="1" x14ac:dyDescent="0.3">
      <c r="A89" s="109" t="s">
        <v>619</v>
      </c>
      <c r="B89" s="53" t="s">
        <v>620</v>
      </c>
      <c r="C89" s="61">
        <v>1500</v>
      </c>
    </row>
    <row r="90" spans="1:3" ht="30" customHeight="1" x14ac:dyDescent="0.3">
      <c r="A90" s="109" t="s">
        <v>621</v>
      </c>
      <c r="B90" s="53" t="s">
        <v>622</v>
      </c>
      <c r="C90" s="61">
        <v>3000</v>
      </c>
    </row>
    <row r="91" spans="1:3" ht="30" customHeight="1" x14ac:dyDescent="0.3">
      <c r="A91" s="109" t="s">
        <v>623</v>
      </c>
      <c r="B91" s="53" t="s">
        <v>624</v>
      </c>
      <c r="C91" s="61">
        <v>1000</v>
      </c>
    </row>
    <row r="92" spans="1:3" ht="30" customHeight="1" x14ac:dyDescent="0.3">
      <c r="A92" s="109" t="s">
        <v>625</v>
      </c>
      <c r="B92" s="53" t="s">
        <v>626</v>
      </c>
      <c r="C92" s="61">
        <v>1500</v>
      </c>
    </row>
    <row r="93" spans="1:3" ht="30" customHeight="1" x14ac:dyDescent="0.3">
      <c r="A93" s="109" t="s">
        <v>627</v>
      </c>
      <c r="B93" s="53" t="s">
        <v>628</v>
      </c>
      <c r="C93" s="61">
        <v>2500</v>
      </c>
    </row>
    <row r="94" spans="1:3" ht="30" customHeight="1" x14ac:dyDescent="0.3">
      <c r="A94" s="109" t="s">
        <v>629</v>
      </c>
      <c r="B94" s="53" t="s">
        <v>235</v>
      </c>
      <c r="C94" s="61">
        <v>2500</v>
      </c>
    </row>
    <row r="95" spans="1:3" ht="30" customHeight="1" x14ac:dyDescent="0.3">
      <c r="A95" s="109" t="s">
        <v>241</v>
      </c>
      <c r="B95" s="53" t="s">
        <v>630</v>
      </c>
      <c r="C95" s="61">
        <v>4000</v>
      </c>
    </row>
    <row r="96" spans="1:3" ht="30" customHeight="1" x14ac:dyDescent="0.3">
      <c r="A96" s="109" t="s">
        <v>631</v>
      </c>
      <c r="B96" s="53" t="s">
        <v>632</v>
      </c>
      <c r="C96" s="61">
        <v>5000</v>
      </c>
    </row>
    <row r="97" spans="1:3" ht="30" customHeight="1" x14ac:dyDescent="0.3">
      <c r="A97" s="38"/>
      <c r="B97" s="19"/>
      <c r="C97" s="7">
        <f>SUM(C78:C96)</f>
        <v>51400</v>
      </c>
    </row>
    <row r="98" spans="1:3" ht="30" customHeight="1" x14ac:dyDescent="0.3">
      <c r="A98" s="38"/>
      <c r="B98" s="19"/>
      <c r="C98" s="9"/>
    </row>
    <row r="99" spans="1:3" ht="30" customHeight="1" x14ac:dyDescent="0.35">
      <c r="A99" s="214" t="s">
        <v>74</v>
      </c>
      <c r="B99" s="210"/>
      <c r="C99" s="211"/>
    </row>
    <row r="100" spans="1:3" ht="30" customHeight="1" x14ac:dyDescent="0.35">
      <c r="A100" s="212" t="s">
        <v>6</v>
      </c>
      <c r="B100" s="212" t="s">
        <v>7</v>
      </c>
      <c r="C100" s="213" t="s">
        <v>3</v>
      </c>
    </row>
    <row r="101" spans="1:3" ht="30" customHeight="1" x14ac:dyDescent="0.3">
      <c r="A101" s="109" t="s">
        <v>831</v>
      </c>
      <c r="B101" s="53" t="s">
        <v>633</v>
      </c>
      <c r="C101" s="61">
        <v>3000</v>
      </c>
    </row>
    <row r="102" spans="1:3" ht="30" customHeight="1" x14ac:dyDescent="0.3">
      <c r="A102" s="109" t="s">
        <v>634</v>
      </c>
      <c r="B102" s="53" t="s">
        <v>634</v>
      </c>
      <c r="C102" s="61">
        <v>1000</v>
      </c>
    </row>
    <row r="103" spans="1:3" ht="30" customHeight="1" x14ac:dyDescent="0.3">
      <c r="A103" s="109" t="s">
        <v>635</v>
      </c>
      <c r="B103" s="53" t="s">
        <v>636</v>
      </c>
      <c r="C103" s="61">
        <v>2000</v>
      </c>
    </row>
    <row r="104" spans="1:3" ht="30" customHeight="1" x14ac:dyDescent="0.3">
      <c r="A104" s="109" t="s">
        <v>233</v>
      </c>
      <c r="B104" s="53" t="s">
        <v>637</v>
      </c>
      <c r="C104" s="61">
        <v>1000</v>
      </c>
    </row>
    <row r="105" spans="1:3" ht="30" customHeight="1" x14ac:dyDescent="0.3">
      <c r="A105" s="109" t="s">
        <v>881</v>
      </c>
      <c r="B105" s="53" t="s">
        <v>853</v>
      </c>
      <c r="C105" s="61">
        <v>5000</v>
      </c>
    </row>
    <row r="106" spans="1:3" ht="30" customHeight="1" x14ac:dyDescent="0.3">
      <c r="A106" s="109" t="s">
        <v>638</v>
      </c>
      <c r="B106" s="53" t="s">
        <v>639</v>
      </c>
      <c r="C106" s="61">
        <v>2000</v>
      </c>
    </row>
    <row r="107" spans="1:3" ht="30" customHeight="1" x14ac:dyDescent="0.3">
      <c r="A107" s="109" t="s">
        <v>640</v>
      </c>
      <c r="B107" s="53" t="s">
        <v>641</v>
      </c>
      <c r="C107" s="61">
        <v>5000</v>
      </c>
    </row>
    <row r="108" spans="1:3" ht="30" customHeight="1" x14ac:dyDescent="0.3">
      <c r="A108" s="109" t="s">
        <v>642</v>
      </c>
      <c r="B108" s="53" t="s">
        <v>854</v>
      </c>
      <c r="C108" s="61">
        <v>2000</v>
      </c>
    </row>
    <row r="109" spans="1:3" ht="30" customHeight="1" x14ac:dyDescent="0.3">
      <c r="A109" s="109" t="s">
        <v>643</v>
      </c>
      <c r="B109" s="53" t="s">
        <v>236</v>
      </c>
      <c r="C109" s="61">
        <v>2000</v>
      </c>
    </row>
    <row r="110" spans="1:3" ht="30" customHeight="1" x14ac:dyDescent="0.3">
      <c r="A110" s="109" t="s">
        <v>644</v>
      </c>
      <c r="B110" s="53" t="s">
        <v>645</v>
      </c>
      <c r="C110" s="61">
        <v>3000</v>
      </c>
    </row>
    <row r="111" spans="1:3" ht="30" customHeight="1" x14ac:dyDescent="0.3">
      <c r="A111" s="233"/>
      <c r="B111" s="233"/>
      <c r="C111" s="183">
        <f>SUM(C101:C110)</f>
        <v>26000</v>
      </c>
    </row>
    <row r="112" spans="1:3" ht="30" customHeight="1" x14ac:dyDescent="0.3">
      <c r="A112" s="38"/>
      <c r="B112" s="3"/>
      <c r="C112" s="9"/>
    </row>
    <row r="113" spans="1:3" ht="30" customHeight="1" x14ac:dyDescent="0.3">
      <c r="A113" s="38"/>
      <c r="B113" s="25" t="s">
        <v>21</v>
      </c>
      <c r="C113" s="26">
        <v>270000</v>
      </c>
    </row>
    <row r="114" spans="1:3" ht="30" customHeight="1" x14ac:dyDescent="0.3">
      <c r="A114" s="38"/>
    </row>
    <row r="115" spans="1:3" ht="30" customHeight="1" x14ac:dyDescent="0.3">
      <c r="A115" s="38"/>
      <c r="C115" s="24"/>
    </row>
    <row r="116" spans="1:3" ht="30" customHeight="1" x14ac:dyDescent="0.3">
      <c r="A116" s="38"/>
      <c r="B116" s="3"/>
      <c r="C116" s="3"/>
    </row>
    <row r="117" spans="1:3" ht="30" customHeight="1" x14ac:dyDescent="0.3">
      <c r="A117" s="38"/>
      <c r="B117" s="3"/>
      <c r="C117" s="3"/>
    </row>
    <row r="118" spans="1:3" ht="30" customHeight="1" x14ac:dyDescent="0.3">
      <c r="A118" s="38"/>
      <c r="B118" s="3"/>
      <c r="C118" s="3"/>
    </row>
    <row r="119" spans="1:3" ht="30" customHeight="1" x14ac:dyDescent="0.3">
      <c r="A119" s="38"/>
      <c r="B119" s="3"/>
      <c r="C119" s="3"/>
    </row>
    <row r="120" spans="1:3" ht="30" customHeight="1" x14ac:dyDescent="0.3">
      <c r="A120" s="38"/>
      <c r="B120" s="3"/>
      <c r="C120" s="3"/>
    </row>
    <row r="121" spans="1:3" ht="30" customHeight="1" x14ac:dyDescent="0.3">
      <c r="A121" s="38"/>
      <c r="B121" s="3"/>
      <c r="C121" s="3"/>
    </row>
    <row r="122" spans="1:3" ht="30" customHeight="1" x14ac:dyDescent="0.3">
      <c r="A122" s="38"/>
      <c r="B122" s="3"/>
      <c r="C122" s="3"/>
    </row>
    <row r="123" spans="1:3" ht="30" customHeight="1" x14ac:dyDescent="0.3">
      <c r="A123" s="38"/>
      <c r="B123" s="3"/>
      <c r="C123" s="3"/>
    </row>
    <row r="124" spans="1:3" ht="30" customHeight="1" x14ac:dyDescent="0.3">
      <c r="A124" s="38"/>
      <c r="B124" s="3"/>
      <c r="C124" s="3"/>
    </row>
    <row r="125" spans="1:3" ht="30" customHeight="1" x14ac:dyDescent="0.3">
      <c r="A125" s="38"/>
      <c r="B125" s="3"/>
      <c r="C125" s="3"/>
    </row>
    <row r="126" spans="1:3" ht="30" customHeight="1" x14ac:dyDescent="0.3">
      <c r="A126" s="38"/>
      <c r="B126" s="3"/>
      <c r="C126" s="3"/>
    </row>
    <row r="127" spans="1:3" ht="30" customHeight="1" x14ac:dyDescent="0.3">
      <c r="A127" s="38"/>
      <c r="B127" s="3"/>
      <c r="C127" s="3"/>
    </row>
    <row r="128" spans="1:3" ht="30" customHeight="1" x14ac:dyDescent="0.3">
      <c r="A128" s="38"/>
      <c r="B128" s="3"/>
      <c r="C128" s="3"/>
    </row>
    <row r="129" spans="1:3" ht="30" customHeight="1" x14ac:dyDescent="0.3">
      <c r="A129" s="38"/>
      <c r="B129" s="3"/>
      <c r="C129" s="3"/>
    </row>
    <row r="130" spans="1:3" ht="30" customHeight="1" x14ac:dyDescent="0.3">
      <c r="A130" s="38"/>
      <c r="B130" s="3"/>
      <c r="C130" s="3"/>
    </row>
    <row r="131" spans="1:3" ht="30" customHeight="1" x14ac:dyDescent="0.3">
      <c r="A131" s="38"/>
      <c r="B131" s="3"/>
      <c r="C131" s="3"/>
    </row>
    <row r="132" spans="1:3" ht="30" customHeight="1" x14ac:dyDescent="0.3">
      <c r="A132" s="38"/>
      <c r="B132" s="3"/>
      <c r="C132" s="3"/>
    </row>
    <row r="133" spans="1:3" ht="30" customHeight="1" x14ac:dyDescent="0.3">
      <c r="A133" s="38"/>
      <c r="B133" s="3"/>
      <c r="C133" s="3"/>
    </row>
    <row r="134" spans="1:3" ht="30" customHeight="1" x14ac:dyDescent="0.3">
      <c r="A134" s="38"/>
      <c r="B134" s="3"/>
      <c r="C134" s="3"/>
    </row>
    <row r="135" spans="1:3" ht="30" customHeight="1" x14ac:dyDescent="0.3">
      <c r="A135" s="38"/>
      <c r="B135" s="3"/>
      <c r="C135" s="3"/>
    </row>
    <row r="136" spans="1:3" x14ac:dyDescent="0.3">
      <c r="A136" s="38"/>
      <c r="B136" s="3"/>
      <c r="C136" s="3"/>
    </row>
    <row r="137" spans="1:3" x14ac:dyDescent="0.3">
      <c r="A137" s="38"/>
      <c r="B137" s="3"/>
      <c r="C137" s="3"/>
    </row>
    <row r="138" spans="1:3" x14ac:dyDescent="0.3">
      <c r="A138" s="38"/>
      <c r="B138" s="3"/>
      <c r="C138" s="3"/>
    </row>
    <row r="139" spans="1:3" x14ac:dyDescent="0.3">
      <c r="A139" s="38"/>
      <c r="B139" s="3"/>
      <c r="C139" s="3"/>
    </row>
    <row r="140" spans="1:3" x14ac:dyDescent="0.3">
      <c r="A140" s="38"/>
      <c r="B140" s="3"/>
      <c r="C140" s="3"/>
    </row>
    <row r="141" spans="1:3" x14ac:dyDescent="0.3">
      <c r="A141" s="38"/>
      <c r="B141" s="3"/>
      <c r="C141" s="3"/>
    </row>
    <row r="142" spans="1:3" x14ac:dyDescent="0.3">
      <c r="A142" s="38"/>
      <c r="B142" s="3"/>
      <c r="C142" s="3"/>
    </row>
    <row r="143" spans="1:3" x14ac:dyDescent="0.3">
      <c r="A143" s="38"/>
      <c r="B143" s="3"/>
      <c r="C143" s="3"/>
    </row>
    <row r="144" spans="1:3" x14ac:dyDescent="0.3">
      <c r="A144" s="38"/>
      <c r="B144" s="3"/>
      <c r="C144" s="3"/>
    </row>
    <row r="145" spans="3:3" x14ac:dyDescent="0.3">
      <c r="C145" s="9"/>
    </row>
    <row r="146" spans="3:3" x14ac:dyDescent="0.3">
      <c r="C146" s="9"/>
    </row>
    <row r="147" spans="3:3" x14ac:dyDescent="0.3">
      <c r="C147" s="9"/>
    </row>
  </sheetData>
  <sheetProtection selectLockedCells="1" selectUnlockedCells="1"/>
  <protectedRanges>
    <protectedRange sqref="A73" name="Bereich1_25_2"/>
    <protectedRange sqref="B97:B98" name="Bereich1_12_1"/>
    <protectedRange sqref="B111" name="Bereich1_28"/>
    <protectedRange sqref="A111" name="Bereich1_28_1"/>
    <protectedRange sqref="C111" name="Bereich1_29"/>
    <protectedRange sqref="B12:B14" name="Bereich1_25_1_2"/>
    <protectedRange sqref="A12:A14" name="Bereich1_25_2_2"/>
    <protectedRange sqref="C12:C22 C24" name="Bereich1_25_4_2"/>
    <protectedRange sqref="B26" name="Bereich1_25_1_3"/>
    <protectedRange sqref="B34:B47" name="Bereich1_1_2"/>
    <protectedRange sqref="C23 C25:C47" name="Bereich1_25_4_3"/>
    <protectedRange sqref="B54:B57 B52" name="Bereich1_25_1_4"/>
    <protectedRange sqref="B48:B51" name="Bereich1_1_2_2"/>
    <protectedRange sqref="B53" name="Bereich1_3_3"/>
    <protectedRange sqref="A54:A57 A52" name="Bereich1_25_2_3"/>
    <protectedRange sqref="A53" name="Bereich1_3_4"/>
    <protectedRange sqref="C48:C58" name="Bereich1_25_4_4"/>
    <protectedRange sqref="B68:B70" name="Bereich1_4_1"/>
    <protectedRange sqref="C68:C70" name="Bereich1_4_2_1"/>
    <protectedRange sqref="C63:C67" name="Bereich1_25_4_5"/>
    <protectedRange sqref="B73" name="Bereich1_25_1_5"/>
    <protectedRange sqref="C73" name="Bereich1_25_4_6"/>
    <protectedRange sqref="B78:B86" name="Bereich1_9_1"/>
    <protectedRange sqref="B87:B89" name="Bereich1_12_1_2"/>
    <protectedRange sqref="A78:A86" name="Bereich1_9_4"/>
    <protectedRange sqref="A87:A89" name="Bereich1_12_4"/>
    <protectedRange sqref="C78:C89" name="Bereich1_9_7"/>
    <protectedRange sqref="B90:B94" name="Bereich1_12_1_3"/>
    <protectedRange sqref="A90:A94" name="Bereich1_12_4_2"/>
    <protectedRange sqref="C90:C94" name="Bereich1_9_7_2"/>
    <protectedRange sqref="B95" name="Bereich1_12_1_4"/>
    <protectedRange sqref="A95" name="Bereich1_12_4_3"/>
    <protectedRange sqref="C95" name="Bereich1_9_7_3"/>
    <protectedRange sqref="B96" name="Bereich1_28_2"/>
    <protectedRange sqref="B101:B107" name="Bereich1_22"/>
    <protectedRange sqref="B108:B110" name="Bereich1_28_4"/>
    <protectedRange sqref="A101:A107" name="Bereich1_22_1"/>
    <protectedRange sqref="A108:A110" name="Bereich1_28_1_1"/>
    <protectedRange sqref="C101:C110" name="Bereich1_22_2"/>
  </protectedRanges>
  <sortState ref="A76:C94">
    <sortCondition ref="A76:A94"/>
  </sortState>
  <dataValidations count="1">
    <dataValidation showDropDown="1" showInputMessage="1" showErrorMessage="1" sqref="C78:C96"/>
  </dataValidations>
  <pageMargins left="0.7" right="0.7" top="0.78740157499999996" bottom="0.78740157499999996" header="0.3" footer="0.3"/>
  <pageSetup paperSize="9" scale="74" orientation="portrait" r:id="rId1"/>
  <rowBreaks count="3" manualBreakCount="3">
    <brk id="36" max="2" man="1"/>
    <brk id="70" max="2" man="1"/>
    <brk id="98" max="2" man="1"/>
  </rowBreaks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C78"/>
  <sheetViews>
    <sheetView topLeftCell="A58" zoomScale="115" zoomScaleNormal="115" workbookViewId="0">
      <selection activeCell="C73" sqref="C73"/>
    </sheetView>
  </sheetViews>
  <sheetFormatPr baseColWidth="10" defaultColWidth="11.453125" defaultRowHeight="15.5" x14ac:dyDescent="0.35"/>
  <cols>
    <col min="1" max="1" width="31.453125" style="27" customWidth="1"/>
    <col min="2" max="2" width="48.1796875" style="27" customWidth="1"/>
    <col min="3" max="3" width="36.7265625" style="28" customWidth="1"/>
    <col min="4" max="16384" width="11.453125" style="29"/>
  </cols>
  <sheetData>
    <row r="1" spans="1:3" ht="18" x14ac:dyDescent="0.35">
      <c r="A1" s="230" t="s">
        <v>894</v>
      </c>
    </row>
    <row r="3" spans="1:3" x14ac:dyDescent="0.35">
      <c r="A3" s="209" t="s">
        <v>1</v>
      </c>
      <c r="B3" s="210"/>
      <c r="C3" s="211"/>
    </row>
    <row r="4" spans="1:3" ht="30" customHeight="1" x14ac:dyDescent="0.35">
      <c r="A4" s="206" t="s">
        <v>2</v>
      </c>
      <c r="B4" s="207"/>
      <c r="C4" s="208" t="s">
        <v>3</v>
      </c>
    </row>
    <row r="5" spans="1:3" ht="30" customHeight="1" x14ac:dyDescent="0.35">
      <c r="A5" s="4" t="s">
        <v>78</v>
      </c>
      <c r="B5" s="4" t="s">
        <v>79</v>
      </c>
      <c r="C5" s="5">
        <v>50000</v>
      </c>
    </row>
    <row r="6" spans="1:3" ht="30" customHeight="1" x14ac:dyDescent="0.35">
      <c r="A6" s="108" t="s">
        <v>536</v>
      </c>
      <c r="B6" s="48" t="s">
        <v>537</v>
      </c>
      <c r="C6" s="5">
        <v>94000</v>
      </c>
    </row>
    <row r="7" spans="1:3" ht="30" customHeight="1" x14ac:dyDescent="0.35">
      <c r="A7" s="4" t="s">
        <v>82</v>
      </c>
      <c r="B7" s="4" t="s">
        <v>83</v>
      </c>
      <c r="C7" s="5">
        <v>25000</v>
      </c>
    </row>
    <row r="8" spans="1:3" ht="30" customHeight="1" x14ac:dyDescent="0.35">
      <c r="A8" s="4" t="s">
        <v>80</v>
      </c>
      <c r="B8" s="4" t="s">
        <v>81</v>
      </c>
      <c r="C8" s="5">
        <v>35000</v>
      </c>
    </row>
    <row r="9" spans="1:3" ht="30" customHeight="1" x14ac:dyDescent="0.35">
      <c r="A9" s="42"/>
      <c r="B9" s="42"/>
      <c r="C9" s="7">
        <f>SUM(C5:C8)</f>
        <v>204000</v>
      </c>
    </row>
    <row r="10" spans="1:3" x14ac:dyDescent="0.35">
      <c r="A10" s="30"/>
      <c r="B10" s="29"/>
      <c r="C10" s="31"/>
    </row>
    <row r="11" spans="1:3" x14ac:dyDescent="0.35">
      <c r="A11" s="214" t="s">
        <v>84</v>
      </c>
      <c r="B11" s="210"/>
      <c r="C11" s="211"/>
    </row>
    <row r="12" spans="1:3" ht="33.75" customHeight="1" x14ac:dyDescent="0.35">
      <c r="A12" s="212" t="s">
        <v>6</v>
      </c>
      <c r="B12" s="212" t="s">
        <v>7</v>
      </c>
      <c r="C12" s="213" t="s">
        <v>3</v>
      </c>
    </row>
    <row r="13" spans="1:3" s="30" customFormat="1" ht="30" customHeight="1" x14ac:dyDescent="0.35">
      <c r="A13" s="101" t="s">
        <v>477</v>
      </c>
      <c r="B13" s="85" t="s">
        <v>478</v>
      </c>
      <c r="C13" s="102">
        <v>10000</v>
      </c>
    </row>
    <row r="14" spans="1:3" s="30" customFormat="1" ht="30" customHeight="1" x14ac:dyDescent="0.35">
      <c r="A14" s="101" t="s">
        <v>479</v>
      </c>
      <c r="B14" s="85" t="s">
        <v>480</v>
      </c>
      <c r="C14" s="102">
        <v>6000</v>
      </c>
    </row>
    <row r="15" spans="1:3" s="30" customFormat="1" ht="30" customHeight="1" x14ac:dyDescent="0.35">
      <c r="A15" s="103" t="s">
        <v>481</v>
      </c>
      <c r="B15" s="104" t="s">
        <v>863</v>
      </c>
      <c r="C15" s="102">
        <v>4000</v>
      </c>
    </row>
    <row r="16" spans="1:3" s="30" customFormat="1" ht="30" customHeight="1" x14ac:dyDescent="0.35">
      <c r="A16" s="103" t="s">
        <v>481</v>
      </c>
      <c r="B16" s="85" t="s">
        <v>482</v>
      </c>
      <c r="C16" s="102">
        <v>10000</v>
      </c>
    </row>
    <row r="17" spans="1:3" s="30" customFormat="1" ht="30" customHeight="1" x14ac:dyDescent="0.35">
      <c r="A17" s="103" t="s">
        <v>481</v>
      </c>
      <c r="B17" s="85" t="s">
        <v>864</v>
      </c>
      <c r="C17" s="102">
        <v>18000</v>
      </c>
    </row>
    <row r="18" spans="1:3" s="30" customFormat="1" ht="30" customHeight="1" x14ac:dyDescent="0.35">
      <c r="A18" s="101" t="s">
        <v>483</v>
      </c>
      <c r="B18" s="85" t="s">
        <v>484</v>
      </c>
      <c r="C18" s="102">
        <v>30000</v>
      </c>
    </row>
    <row r="19" spans="1:3" s="30" customFormat="1" ht="30" customHeight="1" x14ac:dyDescent="0.35">
      <c r="A19" s="104" t="s">
        <v>485</v>
      </c>
      <c r="B19" s="104" t="s">
        <v>486</v>
      </c>
      <c r="C19" s="102">
        <v>8000</v>
      </c>
    </row>
    <row r="20" spans="1:3" s="30" customFormat="1" ht="30" customHeight="1" x14ac:dyDescent="0.35">
      <c r="A20" s="104" t="s">
        <v>487</v>
      </c>
      <c r="B20" s="104" t="s">
        <v>488</v>
      </c>
      <c r="C20" s="102">
        <v>10000</v>
      </c>
    </row>
    <row r="21" spans="1:3" s="30" customFormat="1" ht="30" customHeight="1" x14ac:dyDescent="0.35">
      <c r="A21" s="101" t="s">
        <v>489</v>
      </c>
      <c r="B21" s="104" t="s">
        <v>490</v>
      </c>
      <c r="C21" s="102">
        <v>6000</v>
      </c>
    </row>
    <row r="22" spans="1:3" ht="30" customHeight="1" x14ac:dyDescent="0.35">
      <c r="A22" s="200"/>
      <c r="B22" s="200"/>
      <c r="C22" s="183">
        <f>SUM(C12:C21)</f>
        <v>102000</v>
      </c>
    </row>
    <row r="23" spans="1:3" x14ac:dyDescent="0.35">
      <c r="A23" s="29"/>
    </row>
    <row r="24" spans="1:3" x14ac:dyDescent="0.35">
      <c r="A24" s="29"/>
    </row>
    <row r="25" spans="1:3" x14ac:dyDescent="0.35">
      <c r="A25" s="214" t="s">
        <v>85</v>
      </c>
      <c r="B25" s="210"/>
      <c r="C25" s="211"/>
    </row>
    <row r="26" spans="1:3" ht="33.75" customHeight="1" x14ac:dyDescent="0.35">
      <c r="A26" s="212" t="s">
        <v>6</v>
      </c>
      <c r="B26" s="212" t="s">
        <v>7</v>
      </c>
      <c r="C26" s="213" t="s">
        <v>3</v>
      </c>
    </row>
    <row r="27" spans="1:3" s="30" customFormat="1" ht="30" customHeight="1" x14ac:dyDescent="0.35">
      <c r="A27" s="103" t="s">
        <v>477</v>
      </c>
      <c r="B27" s="85" t="s">
        <v>832</v>
      </c>
      <c r="C27" s="102">
        <v>8000</v>
      </c>
    </row>
    <row r="28" spans="1:3" s="30" customFormat="1" ht="30" customHeight="1" x14ac:dyDescent="0.35">
      <c r="A28" s="105" t="s">
        <v>491</v>
      </c>
      <c r="B28" s="106" t="s">
        <v>865</v>
      </c>
      <c r="C28" s="102">
        <v>5000</v>
      </c>
    </row>
    <row r="29" spans="1:3" s="30" customFormat="1" ht="30" customHeight="1" x14ac:dyDescent="0.35">
      <c r="A29" s="107" t="s">
        <v>492</v>
      </c>
      <c r="B29" s="85" t="s">
        <v>493</v>
      </c>
      <c r="C29" s="102">
        <v>8000</v>
      </c>
    </row>
    <row r="30" spans="1:3" s="30" customFormat="1" ht="30" customHeight="1" x14ac:dyDescent="0.35">
      <c r="A30" s="101" t="s">
        <v>86</v>
      </c>
      <c r="B30" s="85" t="s">
        <v>494</v>
      </c>
      <c r="C30" s="102">
        <v>15000</v>
      </c>
    </row>
    <row r="31" spans="1:3" s="30" customFormat="1" ht="30" customHeight="1" x14ac:dyDescent="0.35">
      <c r="A31" s="101" t="s">
        <v>87</v>
      </c>
      <c r="B31" s="85" t="s">
        <v>495</v>
      </c>
      <c r="C31" s="102">
        <v>7500</v>
      </c>
    </row>
    <row r="32" spans="1:3" s="30" customFormat="1" ht="30" customHeight="1" x14ac:dyDescent="0.35">
      <c r="A32" s="105" t="s">
        <v>496</v>
      </c>
      <c r="B32" s="104" t="s">
        <v>497</v>
      </c>
      <c r="C32" s="102">
        <v>7000</v>
      </c>
    </row>
    <row r="33" spans="1:3" s="30" customFormat="1" ht="30" customHeight="1" x14ac:dyDescent="0.35">
      <c r="A33" s="101" t="s">
        <v>475</v>
      </c>
      <c r="B33" s="85" t="s">
        <v>866</v>
      </c>
      <c r="C33" s="102">
        <v>2000</v>
      </c>
    </row>
    <row r="34" spans="1:3" s="30" customFormat="1" ht="30" customHeight="1" x14ac:dyDescent="0.35">
      <c r="A34" s="101" t="s">
        <v>475</v>
      </c>
      <c r="B34" s="85" t="s">
        <v>884</v>
      </c>
      <c r="C34" s="102">
        <v>4000</v>
      </c>
    </row>
    <row r="35" spans="1:3" s="30" customFormat="1" ht="30" customHeight="1" x14ac:dyDescent="0.35">
      <c r="A35" s="101" t="s">
        <v>82</v>
      </c>
      <c r="B35" s="85" t="s">
        <v>498</v>
      </c>
      <c r="C35" s="102">
        <v>14000</v>
      </c>
    </row>
    <row r="36" spans="1:3" s="30" customFormat="1" ht="30" customHeight="1" x14ac:dyDescent="0.35">
      <c r="A36" s="101" t="s">
        <v>499</v>
      </c>
      <c r="B36" s="85" t="s">
        <v>500</v>
      </c>
      <c r="C36" s="102">
        <v>3560</v>
      </c>
    </row>
    <row r="37" spans="1:3" s="30" customFormat="1" ht="30" customHeight="1" x14ac:dyDescent="0.35">
      <c r="A37" s="105" t="s">
        <v>501</v>
      </c>
      <c r="B37" s="104" t="s">
        <v>502</v>
      </c>
      <c r="C37" s="102">
        <v>6000</v>
      </c>
    </row>
    <row r="38" spans="1:3" s="30" customFormat="1" ht="30" customHeight="1" x14ac:dyDescent="0.35">
      <c r="A38" s="104" t="s">
        <v>485</v>
      </c>
      <c r="B38" s="85" t="s">
        <v>503</v>
      </c>
      <c r="C38" s="102">
        <v>5000</v>
      </c>
    </row>
    <row r="39" spans="1:3" s="30" customFormat="1" ht="30" customHeight="1" x14ac:dyDescent="0.35">
      <c r="A39" s="104" t="s">
        <v>485</v>
      </c>
      <c r="B39" s="85" t="s">
        <v>504</v>
      </c>
      <c r="C39" s="102">
        <v>5000</v>
      </c>
    </row>
    <row r="40" spans="1:3" s="30" customFormat="1" ht="30" customHeight="1" x14ac:dyDescent="0.35">
      <c r="A40" s="101" t="s">
        <v>92</v>
      </c>
      <c r="B40" s="85" t="s">
        <v>505</v>
      </c>
      <c r="C40" s="102">
        <v>2500</v>
      </c>
    </row>
    <row r="41" spans="1:3" s="30" customFormat="1" ht="30" customHeight="1" x14ac:dyDescent="0.35">
      <c r="A41" s="105" t="s">
        <v>92</v>
      </c>
      <c r="B41" s="104" t="s">
        <v>506</v>
      </c>
      <c r="C41" s="102">
        <v>3000</v>
      </c>
    </row>
    <row r="42" spans="1:3" s="30" customFormat="1" ht="30" customHeight="1" x14ac:dyDescent="0.35">
      <c r="A42" s="101" t="s">
        <v>214</v>
      </c>
      <c r="B42" s="85" t="s">
        <v>507</v>
      </c>
      <c r="C42" s="102">
        <v>4000</v>
      </c>
    </row>
    <row r="43" spans="1:3" s="30" customFormat="1" ht="30" customHeight="1" x14ac:dyDescent="0.35">
      <c r="A43" s="101" t="s">
        <v>88</v>
      </c>
      <c r="B43" s="85" t="s">
        <v>508</v>
      </c>
      <c r="C43" s="102">
        <v>8000</v>
      </c>
    </row>
    <row r="44" spans="1:3" s="30" customFormat="1" ht="30" customHeight="1" x14ac:dyDescent="0.35">
      <c r="A44" s="101" t="s">
        <v>489</v>
      </c>
      <c r="B44" s="85" t="s">
        <v>867</v>
      </c>
      <c r="C44" s="102">
        <v>3500</v>
      </c>
    </row>
    <row r="45" spans="1:3" s="30" customFormat="1" ht="30" customHeight="1" x14ac:dyDescent="0.35">
      <c r="A45" s="101" t="s">
        <v>89</v>
      </c>
      <c r="B45" s="85" t="s">
        <v>509</v>
      </c>
      <c r="C45" s="102">
        <v>4000</v>
      </c>
    </row>
    <row r="46" spans="1:3" s="30" customFormat="1" ht="30" customHeight="1" x14ac:dyDescent="0.35">
      <c r="A46" s="101" t="s">
        <v>510</v>
      </c>
      <c r="B46" s="85" t="s">
        <v>511</v>
      </c>
      <c r="C46" s="102">
        <v>2500</v>
      </c>
    </row>
    <row r="47" spans="1:3" ht="28.5" customHeight="1" x14ac:dyDescent="0.35">
      <c r="A47" s="234"/>
      <c r="B47" s="200"/>
      <c r="C47" s="183">
        <f>SUM(C27:C46)</f>
        <v>117560</v>
      </c>
    </row>
    <row r="48" spans="1:3" x14ac:dyDescent="0.35">
      <c r="A48" s="30"/>
    </row>
    <row r="49" spans="1:3" x14ac:dyDescent="0.35">
      <c r="A49" s="214" t="s">
        <v>90</v>
      </c>
      <c r="B49" s="210"/>
      <c r="C49" s="211"/>
    </row>
    <row r="50" spans="1:3" ht="33.75" customHeight="1" x14ac:dyDescent="0.35">
      <c r="A50" s="212" t="s">
        <v>6</v>
      </c>
      <c r="B50" s="212" t="s">
        <v>7</v>
      </c>
      <c r="C50" s="213" t="s">
        <v>3</v>
      </c>
    </row>
    <row r="51" spans="1:3" s="30" customFormat="1" ht="26.25" customHeight="1" x14ac:dyDescent="0.35">
      <c r="A51" s="103" t="s">
        <v>477</v>
      </c>
      <c r="B51" s="103" t="s">
        <v>513</v>
      </c>
      <c r="C51" s="102">
        <v>500</v>
      </c>
    </row>
    <row r="52" spans="1:3" s="30" customFormat="1" ht="30" customHeight="1" x14ac:dyDescent="0.35">
      <c r="A52" s="105" t="s">
        <v>477</v>
      </c>
      <c r="B52" s="104" t="s">
        <v>512</v>
      </c>
      <c r="C52" s="102">
        <v>3000</v>
      </c>
    </row>
    <row r="53" spans="1:3" s="30" customFormat="1" ht="33" customHeight="1" x14ac:dyDescent="0.35">
      <c r="A53" s="105" t="s">
        <v>514</v>
      </c>
      <c r="B53" s="104" t="s">
        <v>515</v>
      </c>
      <c r="C53" s="102">
        <v>2000</v>
      </c>
    </row>
    <row r="54" spans="1:3" s="30" customFormat="1" ht="31.5" customHeight="1" x14ac:dyDescent="0.35">
      <c r="A54" s="101" t="s">
        <v>516</v>
      </c>
      <c r="B54" s="104" t="s">
        <v>517</v>
      </c>
      <c r="C54" s="102">
        <v>1000</v>
      </c>
    </row>
    <row r="55" spans="1:3" s="30" customFormat="1" ht="31.5" customHeight="1" x14ac:dyDescent="0.35">
      <c r="A55" s="105" t="s">
        <v>491</v>
      </c>
      <c r="B55" s="104" t="s">
        <v>518</v>
      </c>
      <c r="C55" s="102">
        <v>500</v>
      </c>
    </row>
    <row r="56" spans="1:3" s="30" customFormat="1" ht="26.25" customHeight="1" x14ac:dyDescent="0.35">
      <c r="A56" s="105" t="s">
        <v>491</v>
      </c>
      <c r="B56" s="104" t="s">
        <v>519</v>
      </c>
      <c r="C56" s="102">
        <v>3000</v>
      </c>
    </row>
    <row r="57" spans="1:3" s="30" customFormat="1" ht="28" customHeight="1" x14ac:dyDescent="0.35">
      <c r="A57" s="105" t="s">
        <v>492</v>
      </c>
      <c r="B57" s="104" t="s">
        <v>520</v>
      </c>
      <c r="C57" s="102">
        <v>500</v>
      </c>
    </row>
    <row r="58" spans="1:3" s="30" customFormat="1" ht="27" customHeight="1" x14ac:dyDescent="0.35">
      <c r="A58" s="101" t="s">
        <v>87</v>
      </c>
      <c r="B58" s="85" t="s">
        <v>521</v>
      </c>
      <c r="C58" s="102">
        <v>700</v>
      </c>
    </row>
    <row r="59" spans="1:3" s="30" customFormat="1" ht="29.25" customHeight="1" x14ac:dyDescent="0.35">
      <c r="A59" s="101" t="s">
        <v>522</v>
      </c>
      <c r="B59" s="85" t="s">
        <v>523</v>
      </c>
      <c r="C59" s="102">
        <v>50000</v>
      </c>
    </row>
    <row r="60" spans="1:3" s="30" customFormat="1" ht="31.5" customHeight="1" x14ac:dyDescent="0.35">
      <c r="A60" s="105" t="s">
        <v>524</v>
      </c>
      <c r="B60" s="104" t="s">
        <v>525</v>
      </c>
      <c r="C60" s="102">
        <v>1600</v>
      </c>
    </row>
    <row r="61" spans="1:3" s="30" customFormat="1" ht="29.25" customHeight="1" x14ac:dyDescent="0.35">
      <c r="A61" s="103" t="s">
        <v>481</v>
      </c>
      <c r="B61" s="103" t="s">
        <v>526</v>
      </c>
      <c r="C61" s="102">
        <v>5140</v>
      </c>
    </row>
    <row r="62" spans="1:3" s="30" customFormat="1" ht="29.25" customHeight="1" x14ac:dyDescent="0.35">
      <c r="A62" s="105" t="s">
        <v>91</v>
      </c>
      <c r="B62" s="104" t="s">
        <v>527</v>
      </c>
      <c r="C62" s="102">
        <v>1000</v>
      </c>
    </row>
    <row r="63" spans="1:3" s="30" customFormat="1" ht="29.25" customHeight="1" x14ac:dyDescent="0.35">
      <c r="A63" s="105" t="s">
        <v>224</v>
      </c>
      <c r="B63" s="104" t="s">
        <v>868</v>
      </c>
      <c r="C63" s="102">
        <v>3500</v>
      </c>
    </row>
    <row r="64" spans="1:3" s="30" customFormat="1" ht="29.25" customHeight="1" x14ac:dyDescent="0.35">
      <c r="A64" s="105" t="s">
        <v>528</v>
      </c>
      <c r="B64" s="104" t="s">
        <v>529</v>
      </c>
      <c r="C64" s="102">
        <v>450</v>
      </c>
    </row>
    <row r="65" spans="1:3" s="30" customFormat="1" ht="29.25" customHeight="1" x14ac:dyDescent="0.35">
      <c r="A65" s="101" t="s">
        <v>530</v>
      </c>
      <c r="B65" s="85" t="s">
        <v>531</v>
      </c>
      <c r="C65" s="102">
        <v>2500</v>
      </c>
    </row>
    <row r="66" spans="1:3" s="30" customFormat="1" ht="29.25" customHeight="1" x14ac:dyDescent="0.35">
      <c r="A66" s="101" t="s">
        <v>489</v>
      </c>
      <c r="B66" s="85" t="s">
        <v>532</v>
      </c>
      <c r="C66" s="102">
        <v>1500</v>
      </c>
    </row>
    <row r="67" spans="1:3" s="30" customFormat="1" ht="29.25" customHeight="1" x14ac:dyDescent="0.35">
      <c r="A67" s="105" t="s">
        <v>89</v>
      </c>
      <c r="B67" s="104" t="s">
        <v>533</v>
      </c>
      <c r="C67" s="102">
        <v>550</v>
      </c>
    </row>
    <row r="68" spans="1:3" s="30" customFormat="1" ht="29.25" customHeight="1" x14ac:dyDescent="0.35">
      <c r="A68" s="104" t="s">
        <v>534</v>
      </c>
      <c r="B68" s="104" t="s">
        <v>535</v>
      </c>
      <c r="C68" s="102">
        <v>3000</v>
      </c>
    </row>
    <row r="69" spans="1:3" s="30" customFormat="1" ht="31.5" customHeight="1" x14ac:dyDescent="0.35">
      <c r="A69" s="200"/>
      <c r="B69" s="235"/>
      <c r="C69" s="183">
        <f>SUM(C51:C68)</f>
        <v>80440</v>
      </c>
    </row>
    <row r="70" spans="1:3" x14ac:dyDescent="0.35">
      <c r="B70" s="22"/>
      <c r="C70" s="36"/>
    </row>
    <row r="71" spans="1:3" x14ac:dyDescent="0.35">
      <c r="A71" s="214" t="s">
        <v>93</v>
      </c>
      <c r="B71" s="210"/>
      <c r="C71" s="211"/>
    </row>
    <row r="72" spans="1:3" ht="28.5" customHeight="1" x14ac:dyDescent="0.35">
      <c r="A72" s="212" t="s">
        <v>6</v>
      </c>
      <c r="B72" s="212" t="s">
        <v>7</v>
      </c>
      <c r="C72" s="213" t="s">
        <v>3</v>
      </c>
    </row>
    <row r="73" spans="1:3" ht="32.25" customHeight="1" x14ac:dyDescent="0.35">
      <c r="A73" s="101" t="s">
        <v>475</v>
      </c>
      <c r="B73" s="85" t="s">
        <v>476</v>
      </c>
      <c r="C73" s="55">
        <v>30000</v>
      </c>
    </row>
    <row r="74" spans="1:3" ht="30.75" customHeight="1" x14ac:dyDescent="0.35">
      <c r="A74" s="235"/>
      <c r="B74" s="235"/>
      <c r="C74" s="236">
        <f>SUM(C73)</f>
        <v>30000</v>
      </c>
    </row>
    <row r="75" spans="1:3" x14ac:dyDescent="0.35">
      <c r="A75" s="22"/>
      <c r="B75" s="22"/>
      <c r="C75" s="46"/>
    </row>
    <row r="76" spans="1:3" x14ac:dyDescent="0.35">
      <c r="A76" s="22"/>
      <c r="B76" s="45" t="s">
        <v>21</v>
      </c>
      <c r="C76" s="26">
        <v>330000</v>
      </c>
    </row>
    <row r="77" spans="1:3" x14ac:dyDescent="0.35">
      <c r="A77" s="22"/>
      <c r="B77" s="1"/>
      <c r="C77" s="2"/>
    </row>
    <row r="78" spans="1:3" x14ac:dyDescent="0.35">
      <c r="A78" s="22"/>
      <c r="B78" s="1"/>
      <c r="C78" s="24"/>
    </row>
  </sheetData>
  <sheetProtection selectLockedCells="1" selectUnlockedCells="1"/>
  <protectedRanges>
    <protectedRange sqref="A73" name="Bereich1_7"/>
    <protectedRange sqref="B73" name="Bereich1_7_1_1"/>
    <protectedRange sqref="B14 B16" name="Bereich1_16_1"/>
    <protectedRange sqref="B13" name="Bereich1_2_1"/>
    <protectedRange sqref="B17" name="Bereich1_18_2"/>
    <protectedRange sqref="A13" name="Bereich1_2_3"/>
    <protectedRange sqref="A14" name="Bereich1_16_4"/>
    <protectedRange sqref="A15:A17" name="Bereich1_10_1"/>
    <protectedRange sqref="B15" name="Bereich1_22_2"/>
    <protectedRange sqref="A20" name="Bereich1_4_1"/>
    <protectedRange sqref="B20" name="Bereich1_4_2"/>
    <protectedRange sqref="A21" name="Bereich1_2"/>
    <protectedRange sqref="B18" name="Bereich1_19"/>
    <protectedRange sqref="A18" name="Bereich1_2_5"/>
    <protectedRange sqref="A19" name="Bereich1_2_7"/>
    <protectedRange sqref="B19" name="Bereich1_9_2"/>
    <protectedRange sqref="B21" name="Bereich1_23_2"/>
    <protectedRange sqref="A30 A33" name="Bereich1_7_2"/>
    <protectedRange sqref="A31" name="Bereich1_14"/>
    <protectedRange sqref="A29" name="Bereich1_15_2"/>
    <protectedRange sqref="A28" name="Bereich1_5_1"/>
    <protectedRange sqref="B30 B33 B27" name="Bereich1_7_1_2"/>
    <protectedRange sqref="B31" name="Bereich1_14_1"/>
    <protectedRange sqref="B29" name="Bereich1_15_3"/>
    <protectedRange sqref="B28" name="Bereich1_21_1"/>
    <protectedRange sqref="A27" name="Bereich1_10_1_4"/>
    <protectedRange sqref="A32" name="Bereich1_2_7_1"/>
    <protectedRange sqref="B32" name="Bereich1_9_2_2"/>
    <protectedRange sqref="A34:A35" name="Bereich1_7_3"/>
    <protectedRange sqref="B38 B35" name="Bereich1_7_1_3"/>
    <protectedRange sqref="B34" name="Bereich1_14_1_3"/>
    <protectedRange sqref="B39" name="Bereich1_15_3_1"/>
    <protectedRange sqref="B40 B36" name="Bereich1_16_1_1"/>
    <protectedRange sqref="A36 A40" name="Bereich1_16_2"/>
    <protectedRange sqref="A38:A39 A41" name="Bereich1_2_7_2"/>
    <protectedRange sqref="A37" name="Bereich1_2_9"/>
    <protectedRange sqref="B41" name="Bereich1_9_2_3"/>
    <protectedRange sqref="B37" name="Bereich1_23_2_1"/>
    <protectedRange sqref="A43 A46" name="Bereich1_14_2"/>
    <protectedRange sqref="A45" name="Bereich1_15_2_1"/>
    <protectedRange sqref="A42" name="Bereich1_1_1"/>
    <protectedRange sqref="B43 B46" name="Bereich1_14_1_4"/>
    <protectedRange sqref="B45" name="Bereich1_15_3_2"/>
    <protectedRange sqref="B44" name="Bereich1"/>
    <protectedRange sqref="B42" name="Bereich1_1_3"/>
    <protectedRange sqref="A44" name="Bereich1_2_2"/>
    <protectedRange sqref="A59" name="Bereich1_14_5"/>
    <protectedRange sqref="A54" name="Bereich1_1_1_2"/>
    <protectedRange sqref="A55" name="Bereich1_5_1_2"/>
    <protectedRange sqref="B59" name="Bereich1_14_1_6"/>
    <protectedRange sqref="B55" name="Bereich1_5_2_1"/>
    <protectedRange sqref="B54" name="Bereich1_13_1_2"/>
    <protectedRange sqref="B58" name="Bereich1_17_1_1"/>
    <protectedRange sqref="A58" name="Bereich1_17_2_1"/>
    <protectedRange sqref="A61 A51" name="Bereich1_10_1_6"/>
    <protectedRange sqref="A60 A52:A53" name="Bereich1_2_7_4"/>
    <protectedRange sqref="A56" name="Bereich1_2_9_2"/>
    <protectedRange sqref="A57" name="Bereich1_2_1_1_2"/>
    <protectedRange sqref="B61 B51" name="Bereich1_10_2_3"/>
    <protectedRange sqref="B60 B52:B53" name="Bereich1_9_2_5"/>
    <protectedRange sqref="B56" name="Bereich1_23_2_3"/>
    <protectedRange sqref="B57" name="Bereich1_11_1"/>
    <protectedRange sqref="B64" name="Bereich1_20_4"/>
    <protectedRange sqref="A66" name="Bereich1_2_4"/>
    <protectedRange sqref="A64" name="Bereich1_20_5"/>
    <protectedRange sqref="B65" name="Bereich1_16_1_2"/>
    <protectedRange sqref="A65" name="Bereich1_16_3"/>
    <protectedRange sqref="A68" name="Bereich1_2_7_5"/>
    <protectedRange sqref="A63" name="Bereich1_2_8_1"/>
    <protectedRange sqref="A62" name="Bereich1_2_9_3"/>
    <protectedRange sqref="A67" name="Bereich1_2_3_1"/>
    <protectedRange sqref="B66" name="Bereich1_10_2_4"/>
    <protectedRange sqref="B68" name="Bereich1_9_2_6"/>
    <protectedRange sqref="B63" name="Bereich1_22_2_2"/>
    <protectedRange sqref="B62" name="Bereich1_23_2_4"/>
    <protectedRange sqref="B67" name="Bereich1_12"/>
  </protectedRanges>
  <dataValidations count="1">
    <dataValidation type="list" allowBlank="1" showInputMessage="1" showErrorMessage="1" sqref="B56">
      <formula1>"Festbetrag,Fehlbedarf,Anteilsfin.,Kostenart"</formula1>
    </dataValidation>
  </dataValidations>
  <pageMargins left="0.7" right="0.7" top="0.78740157499999996" bottom="0.78740157499999996" header="0.3" footer="0.3"/>
  <pageSetup paperSize="9" scale="73" orientation="portrait" r:id="rId1"/>
  <rowBreaks count="1" manualBreakCount="1">
    <brk id="36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C71"/>
  <sheetViews>
    <sheetView topLeftCell="A61" zoomScaleNormal="100" workbookViewId="0">
      <selection activeCell="E82" sqref="E82"/>
    </sheetView>
  </sheetViews>
  <sheetFormatPr baseColWidth="10" defaultColWidth="11.453125" defaultRowHeight="15.5" x14ac:dyDescent="0.35"/>
  <cols>
    <col min="1" max="1" width="47.453125" style="27" customWidth="1"/>
    <col min="2" max="2" width="46.81640625" style="27" customWidth="1"/>
    <col min="3" max="3" width="36.7265625" style="28" customWidth="1"/>
    <col min="4" max="16384" width="11.453125" style="29"/>
  </cols>
  <sheetData>
    <row r="1" spans="1:3" x14ac:dyDescent="0.35">
      <c r="A1" s="205" t="s">
        <v>895</v>
      </c>
    </row>
    <row r="3" spans="1:3" x14ac:dyDescent="0.35">
      <c r="A3" s="209" t="s">
        <v>1</v>
      </c>
      <c r="B3" s="210"/>
      <c r="C3" s="211"/>
    </row>
    <row r="4" spans="1:3" ht="30" customHeight="1" x14ac:dyDescent="0.35">
      <c r="A4" s="206" t="s">
        <v>2</v>
      </c>
      <c r="B4" s="207"/>
      <c r="C4" s="208" t="s">
        <v>3</v>
      </c>
    </row>
    <row r="5" spans="1:3" ht="30" customHeight="1" x14ac:dyDescent="0.35">
      <c r="A5" s="92" t="s">
        <v>108</v>
      </c>
      <c r="B5" s="53"/>
      <c r="C5" s="55">
        <v>75000</v>
      </c>
    </row>
    <row r="6" spans="1:3" ht="30" customHeight="1" x14ac:dyDescent="0.35">
      <c r="A6" s="95" t="s">
        <v>107</v>
      </c>
      <c r="B6" s="62"/>
      <c r="C6" s="55">
        <v>10200</v>
      </c>
    </row>
    <row r="7" spans="1:3" ht="30" customHeight="1" x14ac:dyDescent="0.35">
      <c r="A7" s="92" t="s">
        <v>474</v>
      </c>
      <c r="B7" s="62"/>
      <c r="C7" s="55">
        <v>900</v>
      </c>
    </row>
    <row r="8" spans="1:3" ht="30" customHeight="1" x14ac:dyDescent="0.35">
      <c r="A8" s="95" t="s">
        <v>109</v>
      </c>
      <c r="B8" s="53"/>
      <c r="C8" s="55">
        <v>50000</v>
      </c>
    </row>
    <row r="9" spans="1:3" ht="30" customHeight="1" x14ac:dyDescent="0.35">
      <c r="A9" s="96" t="s">
        <v>110</v>
      </c>
      <c r="B9" s="53"/>
      <c r="C9" s="55">
        <v>50000</v>
      </c>
    </row>
    <row r="10" spans="1:3" ht="30" customHeight="1" x14ac:dyDescent="0.35">
      <c r="A10" s="199"/>
      <c r="B10" s="199"/>
      <c r="C10" s="194">
        <f>SUM(C5:C9)</f>
        <v>186100</v>
      </c>
    </row>
    <row r="11" spans="1:3" ht="30" customHeight="1" x14ac:dyDescent="0.35">
      <c r="A11" s="56"/>
      <c r="B11" s="56"/>
      <c r="C11" s="36"/>
    </row>
    <row r="12" spans="1:3" s="33" customFormat="1" ht="42.75" customHeight="1" x14ac:dyDescent="0.35">
      <c r="A12" s="214" t="s">
        <v>116</v>
      </c>
      <c r="B12" s="210"/>
      <c r="C12" s="211"/>
    </row>
    <row r="13" spans="1:3" s="33" customFormat="1" ht="30" customHeight="1" x14ac:dyDescent="0.35">
      <c r="A13" s="212" t="s">
        <v>6</v>
      </c>
      <c r="B13" s="212" t="s">
        <v>7</v>
      </c>
      <c r="C13" s="213" t="s">
        <v>3</v>
      </c>
    </row>
    <row r="14" spans="1:3" ht="30" customHeight="1" x14ac:dyDescent="0.35">
      <c r="A14" s="53" t="s">
        <v>246</v>
      </c>
      <c r="B14" s="54" t="s">
        <v>247</v>
      </c>
      <c r="C14" s="55">
        <v>6500</v>
      </c>
    </row>
    <row r="15" spans="1:3" ht="30" customHeight="1" x14ac:dyDescent="0.35">
      <c r="A15" s="53" t="s">
        <v>178</v>
      </c>
      <c r="B15" s="54" t="s">
        <v>248</v>
      </c>
      <c r="C15" s="55">
        <v>10000</v>
      </c>
    </row>
    <row r="16" spans="1:3" ht="30" customHeight="1" x14ac:dyDescent="0.35">
      <c r="A16" s="53" t="s">
        <v>249</v>
      </c>
      <c r="B16" s="54" t="s">
        <v>250</v>
      </c>
      <c r="C16" s="55">
        <v>7500</v>
      </c>
    </row>
    <row r="17" spans="1:3" ht="30" customHeight="1" x14ac:dyDescent="0.35">
      <c r="A17" s="53" t="s">
        <v>251</v>
      </c>
      <c r="B17" s="54" t="s">
        <v>252</v>
      </c>
      <c r="C17" s="55">
        <v>2500</v>
      </c>
    </row>
    <row r="18" spans="1:3" ht="30" customHeight="1" x14ac:dyDescent="0.35">
      <c r="A18" s="53" t="s">
        <v>135</v>
      </c>
      <c r="B18" s="54" t="s">
        <v>253</v>
      </c>
      <c r="C18" s="55">
        <v>6000</v>
      </c>
    </row>
    <row r="19" spans="1:3" ht="30" customHeight="1" x14ac:dyDescent="0.35">
      <c r="A19" s="53" t="s">
        <v>254</v>
      </c>
      <c r="B19" s="54" t="s">
        <v>255</v>
      </c>
      <c r="C19" s="55">
        <v>4900</v>
      </c>
    </row>
    <row r="20" spans="1:3" ht="30" customHeight="1" x14ac:dyDescent="0.35">
      <c r="A20" s="53" t="s">
        <v>256</v>
      </c>
      <c r="B20" s="54" t="s">
        <v>257</v>
      </c>
      <c r="C20" s="55">
        <v>9000</v>
      </c>
    </row>
    <row r="21" spans="1:3" ht="30" customHeight="1" x14ac:dyDescent="0.35">
      <c r="A21" s="53" t="s">
        <v>258</v>
      </c>
      <c r="B21" s="54" t="s">
        <v>243</v>
      </c>
      <c r="C21" s="55">
        <v>10000</v>
      </c>
    </row>
    <row r="22" spans="1:3" ht="30" customHeight="1" x14ac:dyDescent="0.35">
      <c r="A22" s="54" t="s">
        <v>259</v>
      </c>
      <c r="B22" s="54" t="s">
        <v>835</v>
      </c>
      <c r="C22" s="55">
        <v>5000</v>
      </c>
    </row>
    <row r="23" spans="1:3" ht="30" customHeight="1" x14ac:dyDescent="0.35">
      <c r="A23" s="53" t="s">
        <v>117</v>
      </c>
      <c r="B23" s="54" t="s">
        <v>260</v>
      </c>
      <c r="C23" s="55">
        <v>4000</v>
      </c>
    </row>
    <row r="24" spans="1:3" ht="30" customHeight="1" x14ac:dyDescent="0.35">
      <c r="A24" s="53" t="s">
        <v>261</v>
      </c>
      <c r="B24" s="54" t="s">
        <v>818</v>
      </c>
      <c r="C24" s="55">
        <v>10000</v>
      </c>
    </row>
    <row r="25" spans="1:3" ht="30" customHeight="1" x14ac:dyDescent="0.35">
      <c r="A25" s="53" t="s">
        <v>122</v>
      </c>
      <c r="B25" s="54" t="s">
        <v>262</v>
      </c>
      <c r="C25" s="55">
        <v>3000</v>
      </c>
    </row>
    <row r="26" spans="1:3" ht="30" customHeight="1" x14ac:dyDescent="0.35">
      <c r="A26" s="53" t="s">
        <v>263</v>
      </c>
      <c r="B26" s="54" t="s">
        <v>264</v>
      </c>
      <c r="C26" s="55">
        <v>6450</v>
      </c>
    </row>
    <row r="27" spans="1:3" ht="30" customHeight="1" x14ac:dyDescent="0.35">
      <c r="A27" s="53" t="s">
        <v>265</v>
      </c>
      <c r="B27" s="54" t="s">
        <v>266</v>
      </c>
      <c r="C27" s="55">
        <v>3000</v>
      </c>
    </row>
    <row r="28" spans="1:3" ht="30" customHeight="1" x14ac:dyDescent="0.35">
      <c r="A28" s="53" t="s">
        <v>267</v>
      </c>
      <c r="B28" s="54" t="s">
        <v>873</v>
      </c>
      <c r="C28" s="55">
        <v>9150</v>
      </c>
    </row>
    <row r="29" spans="1:3" ht="30" customHeight="1" x14ac:dyDescent="0.35">
      <c r="A29" s="53" t="s">
        <v>268</v>
      </c>
      <c r="B29" s="54" t="s">
        <v>269</v>
      </c>
      <c r="C29" s="55">
        <v>5000</v>
      </c>
    </row>
    <row r="30" spans="1:3" ht="30" customHeight="1" x14ac:dyDescent="0.35">
      <c r="A30" s="53" t="s">
        <v>230</v>
      </c>
      <c r="B30" s="54" t="s">
        <v>270</v>
      </c>
      <c r="C30" s="55">
        <v>4000</v>
      </c>
    </row>
    <row r="31" spans="1:3" ht="30" customHeight="1" x14ac:dyDescent="0.35">
      <c r="A31" s="53" t="s">
        <v>230</v>
      </c>
      <c r="B31" s="54" t="s">
        <v>874</v>
      </c>
      <c r="C31" s="55">
        <v>7000</v>
      </c>
    </row>
    <row r="32" spans="1:3" s="33" customFormat="1" ht="30" customHeight="1" x14ac:dyDescent="0.35">
      <c r="A32" s="199"/>
      <c r="B32" s="237"/>
      <c r="C32" s="194">
        <f>SUM(C14:C31)</f>
        <v>113000</v>
      </c>
    </row>
    <row r="33" spans="1:3" s="33" customFormat="1" ht="30" customHeight="1" x14ac:dyDescent="0.35">
      <c r="A33" s="56"/>
      <c r="B33" s="57"/>
      <c r="C33" s="36"/>
    </row>
    <row r="34" spans="1:3" s="33" customFormat="1" ht="28" customHeight="1" x14ac:dyDescent="0.35">
      <c r="A34" s="214" t="s">
        <v>164</v>
      </c>
      <c r="B34" s="210"/>
      <c r="C34" s="211"/>
    </row>
    <row r="35" spans="1:3" s="33" customFormat="1" ht="28" customHeight="1" x14ac:dyDescent="0.35">
      <c r="A35" s="212" t="s">
        <v>6</v>
      </c>
      <c r="B35" s="212" t="s">
        <v>7</v>
      </c>
      <c r="C35" s="213" t="s">
        <v>3</v>
      </c>
    </row>
    <row r="36" spans="1:3" ht="28" customHeight="1" x14ac:dyDescent="0.35">
      <c r="A36" s="53" t="s">
        <v>271</v>
      </c>
      <c r="B36" s="53" t="s">
        <v>872</v>
      </c>
      <c r="C36" s="55">
        <v>3300</v>
      </c>
    </row>
    <row r="37" spans="1:3" ht="30" customHeight="1" x14ac:dyDescent="0.35">
      <c r="A37" s="53" t="s">
        <v>118</v>
      </c>
      <c r="B37" s="53" t="s">
        <v>870</v>
      </c>
      <c r="C37" s="55">
        <v>5000</v>
      </c>
    </row>
    <row r="38" spans="1:3" ht="30" customHeight="1" x14ac:dyDescent="0.35">
      <c r="A38" s="53" t="s">
        <v>279</v>
      </c>
      <c r="B38" s="53" t="s">
        <v>280</v>
      </c>
      <c r="C38" s="55">
        <v>3600</v>
      </c>
    </row>
    <row r="39" spans="1:3" ht="30" customHeight="1" x14ac:dyDescent="0.35">
      <c r="A39" s="53" t="s">
        <v>283</v>
      </c>
      <c r="B39" s="53" t="s">
        <v>871</v>
      </c>
      <c r="C39" s="55">
        <v>1000</v>
      </c>
    </row>
    <row r="40" spans="1:3" ht="30" customHeight="1" x14ac:dyDescent="0.35">
      <c r="A40" s="53" t="s">
        <v>277</v>
      </c>
      <c r="B40" s="53" t="s">
        <v>278</v>
      </c>
      <c r="C40" s="55">
        <v>2300</v>
      </c>
    </row>
    <row r="41" spans="1:3" ht="30" customHeight="1" x14ac:dyDescent="0.35">
      <c r="A41" s="53" t="s">
        <v>284</v>
      </c>
      <c r="B41" s="54" t="s">
        <v>285</v>
      </c>
      <c r="C41" s="55">
        <v>3000</v>
      </c>
    </row>
    <row r="42" spans="1:3" ht="30" customHeight="1" x14ac:dyDescent="0.35">
      <c r="A42" s="53" t="s">
        <v>272</v>
      </c>
      <c r="B42" s="53" t="s">
        <v>869</v>
      </c>
      <c r="C42" s="55">
        <v>5000</v>
      </c>
    </row>
    <row r="43" spans="1:3" ht="30" customHeight="1" x14ac:dyDescent="0.35">
      <c r="A43" s="53" t="s">
        <v>275</v>
      </c>
      <c r="B43" s="53" t="s">
        <v>276</v>
      </c>
      <c r="C43" s="55">
        <v>5000</v>
      </c>
    </row>
    <row r="44" spans="1:3" ht="30" customHeight="1" x14ac:dyDescent="0.35">
      <c r="A44" s="53" t="s">
        <v>281</v>
      </c>
      <c r="B44" s="53" t="s">
        <v>282</v>
      </c>
      <c r="C44" s="55">
        <v>4800</v>
      </c>
    </row>
    <row r="45" spans="1:3" ht="30" customHeight="1" x14ac:dyDescent="0.35">
      <c r="A45" s="53" t="s">
        <v>273</v>
      </c>
      <c r="B45" s="53" t="s">
        <v>274</v>
      </c>
      <c r="C45" s="55">
        <v>2000</v>
      </c>
    </row>
    <row r="46" spans="1:3" s="33" customFormat="1" ht="30" customHeight="1" x14ac:dyDescent="0.35">
      <c r="A46" s="215"/>
      <c r="B46" s="215"/>
      <c r="C46" s="194">
        <f>SUM(C36:C45)</f>
        <v>35000</v>
      </c>
    </row>
    <row r="47" spans="1:3" s="33" customFormat="1" ht="30" customHeight="1" x14ac:dyDescent="0.35">
      <c r="A47" s="93"/>
      <c r="B47" s="93"/>
      <c r="C47" s="36"/>
    </row>
    <row r="48" spans="1:3" s="33" customFormat="1" ht="30" customHeight="1" x14ac:dyDescent="0.35">
      <c r="A48" s="214" t="s">
        <v>843</v>
      </c>
      <c r="B48" s="210"/>
      <c r="C48" s="211"/>
    </row>
    <row r="49" spans="1:3" s="33" customFormat="1" ht="30" customHeight="1" x14ac:dyDescent="0.35">
      <c r="A49" s="212" t="s">
        <v>6</v>
      </c>
      <c r="B49" s="212" t="s">
        <v>7</v>
      </c>
      <c r="C49" s="213" t="s">
        <v>3</v>
      </c>
    </row>
    <row r="50" spans="1:3" s="33" customFormat="1" ht="30" customHeight="1" x14ac:dyDescent="0.35">
      <c r="A50" s="53" t="s">
        <v>300</v>
      </c>
      <c r="B50" s="53" t="s">
        <v>301</v>
      </c>
      <c r="C50" s="55">
        <v>7000</v>
      </c>
    </row>
    <row r="51" spans="1:3" s="33" customFormat="1" ht="30" customHeight="1" x14ac:dyDescent="0.35">
      <c r="A51" s="53" t="s">
        <v>242</v>
      </c>
      <c r="B51" s="53" t="s">
        <v>302</v>
      </c>
      <c r="C51" s="55">
        <v>2000</v>
      </c>
    </row>
    <row r="52" spans="1:3" s="33" customFormat="1" ht="30" customHeight="1" x14ac:dyDescent="0.35">
      <c r="A52" s="53" t="s">
        <v>305</v>
      </c>
      <c r="B52" s="53" t="s">
        <v>306</v>
      </c>
      <c r="C52" s="55">
        <f>6000+3000</f>
        <v>9000</v>
      </c>
    </row>
    <row r="53" spans="1:3" s="94" customFormat="1" ht="30" customHeight="1" x14ac:dyDescent="0.35">
      <c r="A53" s="53" t="s">
        <v>307</v>
      </c>
      <c r="B53" s="92" t="s">
        <v>308</v>
      </c>
      <c r="C53" s="58">
        <v>30000</v>
      </c>
    </row>
    <row r="54" spans="1:3" s="94" customFormat="1" ht="30" customHeight="1" x14ac:dyDescent="0.35">
      <c r="A54" s="60" t="s">
        <v>309</v>
      </c>
      <c r="B54" s="60" t="s">
        <v>310</v>
      </c>
      <c r="C54" s="58">
        <f>3000+8000</f>
        <v>11000</v>
      </c>
    </row>
    <row r="55" spans="1:3" s="94" customFormat="1" ht="30" customHeight="1" x14ac:dyDescent="0.35">
      <c r="A55" s="60" t="s">
        <v>312</v>
      </c>
      <c r="B55" s="60" t="s">
        <v>0</v>
      </c>
      <c r="C55" s="58">
        <v>9000</v>
      </c>
    </row>
    <row r="56" spans="1:3" s="94" customFormat="1" ht="30" customHeight="1" x14ac:dyDescent="0.35">
      <c r="A56" s="60" t="s">
        <v>244</v>
      </c>
      <c r="B56" s="60" t="s">
        <v>314</v>
      </c>
      <c r="C56" s="58">
        <v>12000</v>
      </c>
    </row>
    <row r="57" spans="1:3" s="94" customFormat="1" ht="30" customHeight="1" x14ac:dyDescent="0.35">
      <c r="A57" s="60" t="s">
        <v>821</v>
      </c>
      <c r="B57" s="60" t="s">
        <v>315</v>
      </c>
      <c r="C57" s="58">
        <v>6000</v>
      </c>
    </row>
    <row r="58" spans="1:3" s="94" customFormat="1" ht="30" customHeight="1" x14ac:dyDescent="0.35">
      <c r="A58" s="199"/>
      <c r="B58" s="199"/>
      <c r="C58" s="194">
        <f>SUM(C50:C57)</f>
        <v>86000</v>
      </c>
    </row>
    <row r="59" spans="1:3" s="94" customFormat="1" ht="30" customHeight="1" x14ac:dyDescent="0.35">
      <c r="A59" s="90"/>
      <c r="B59" s="90"/>
      <c r="C59" s="91"/>
    </row>
    <row r="60" spans="1:3" s="94" customFormat="1" ht="30" customHeight="1" x14ac:dyDescent="0.35">
      <c r="A60" s="90"/>
      <c r="B60" s="90"/>
      <c r="C60" s="91"/>
    </row>
    <row r="61" spans="1:3" ht="30" customHeight="1" x14ac:dyDescent="0.35">
      <c r="B61" s="99" t="s">
        <v>21</v>
      </c>
      <c r="C61" s="100">
        <f>C58+C46+C32</f>
        <v>234000</v>
      </c>
    </row>
    <row r="63" spans="1:3" x14ac:dyDescent="0.35">
      <c r="C63" s="43"/>
    </row>
    <row r="64" spans="1:3" x14ac:dyDescent="0.35">
      <c r="A64" s="162" t="s">
        <v>844</v>
      </c>
      <c r="C64" s="43"/>
    </row>
    <row r="65" spans="1:3" ht="20.149999999999999" customHeight="1" x14ac:dyDescent="0.35">
      <c r="A65" s="156" t="s">
        <v>116</v>
      </c>
      <c r="B65" s="158">
        <f>C32</f>
        <v>113000</v>
      </c>
    </row>
    <row r="66" spans="1:3" ht="20.149999999999999" customHeight="1" x14ac:dyDescent="0.35">
      <c r="A66" s="159" t="s">
        <v>164</v>
      </c>
      <c r="B66" s="160">
        <f>C46</f>
        <v>35000</v>
      </c>
    </row>
    <row r="67" spans="1:3" ht="20.149999999999999" customHeight="1" x14ac:dyDescent="0.35">
      <c r="A67" s="154" t="s">
        <v>843</v>
      </c>
      <c r="B67" s="161">
        <f>C58</f>
        <v>86000</v>
      </c>
    </row>
    <row r="68" spans="1:3" ht="24" customHeight="1" x14ac:dyDescent="0.35">
      <c r="A68" s="157"/>
      <c r="B68" s="160">
        <f>SUM(B65:B67)</f>
        <v>234000</v>
      </c>
    </row>
    <row r="71" spans="1:3" ht="31" x14ac:dyDescent="0.35">
      <c r="C71" s="163" t="s">
        <v>878</v>
      </c>
    </row>
  </sheetData>
  <sheetProtection selectLockedCells="1" selectUnlockedCells="1"/>
  <sortState ref="A54:C63">
    <sortCondition ref="A54:A63"/>
  </sortState>
  <pageMargins left="0.7" right="0.7" top="0.78740157499999996" bottom="0.78740157499999996" header="0.3" footer="0.3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37" workbookViewId="0">
      <selection activeCell="C51" sqref="C51:C56"/>
    </sheetView>
  </sheetViews>
  <sheetFormatPr baseColWidth="10" defaultColWidth="11.453125" defaultRowHeight="15.5" x14ac:dyDescent="0.35"/>
  <cols>
    <col min="1" max="1" width="47.453125" style="27" customWidth="1"/>
    <col min="2" max="2" width="46.81640625" style="27" customWidth="1"/>
    <col min="3" max="3" width="36.7265625" style="28" customWidth="1"/>
    <col min="4" max="4" width="41.54296875" style="29" customWidth="1"/>
    <col min="5" max="16384" width="11.453125" style="29"/>
  </cols>
  <sheetData>
    <row r="1" spans="1:6" x14ac:dyDescent="0.35">
      <c r="A1" s="205" t="s">
        <v>896</v>
      </c>
    </row>
    <row r="2" spans="1:6" ht="21.75" customHeight="1" x14ac:dyDescent="0.35">
      <c r="A2" s="56"/>
      <c r="B2" s="56"/>
      <c r="C2" s="36"/>
    </row>
    <row r="3" spans="1:6" s="33" customFormat="1" ht="33.75" customHeight="1" x14ac:dyDescent="0.35">
      <c r="A3" s="214" t="s">
        <v>286</v>
      </c>
      <c r="B3" s="210"/>
      <c r="C3" s="211"/>
      <c r="F3" s="97"/>
    </row>
    <row r="4" spans="1:6" s="33" customFormat="1" ht="33.75" customHeight="1" x14ac:dyDescent="0.35">
      <c r="A4" s="212" t="s">
        <v>6</v>
      </c>
      <c r="B4" s="212" t="s">
        <v>7</v>
      </c>
      <c r="C4" s="213" t="s">
        <v>3</v>
      </c>
      <c r="F4" s="97"/>
    </row>
    <row r="5" spans="1:6" s="33" customFormat="1" ht="33.75" customHeight="1" x14ac:dyDescent="0.35">
      <c r="A5" s="53" t="s">
        <v>216</v>
      </c>
      <c r="B5" s="54" t="s">
        <v>288</v>
      </c>
      <c r="C5" s="58">
        <v>7000</v>
      </c>
      <c r="F5" s="97"/>
    </row>
    <row r="6" spans="1:6" s="33" customFormat="1" ht="33.75" customHeight="1" x14ac:dyDescent="0.35">
      <c r="A6" s="53" t="s">
        <v>80</v>
      </c>
      <c r="B6" s="54" t="s">
        <v>287</v>
      </c>
      <c r="C6" s="58">
        <v>7000</v>
      </c>
      <c r="F6" s="97"/>
    </row>
    <row r="7" spans="1:6" s="33" customFormat="1" ht="33.75" customHeight="1" x14ac:dyDescent="0.35">
      <c r="A7" s="225"/>
      <c r="B7" s="225"/>
      <c r="C7" s="194">
        <f>SUM(C5:C6)</f>
        <v>14000</v>
      </c>
      <c r="F7" s="97"/>
    </row>
    <row r="8" spans="1:6" s="33" customFormat="1" ht="33.75" customHeight="1" x14ac:dyDescent="0.35">
      <c r="A8" s="29"/>
      <c r="B8" s="29"/>
      <c r="C8" s="36"/>
      <c r="F8" s="97"/>
    </row>
    <row r="9" spans="1:6" s="94" customFormat="1" ht="30" customHeight="1" x14ac:dyDescent="0.35">
      <c r="A9" s="214" t="s">
        <v>111</v>
      </c>
      <c r="B9" s="210"/>
      <c r="C9" s="211"/>
    </row>
    <row r="10" spans="1:6" s="94" customFormat="1" ht="30" customHeight="1" x14ac:dyDescent="0.35">
      <c r="A10" s="212" t="s">
        <v>6</v>
      </c>
      <c r="B10" s="212" t="s">
        <v>7</v>
      </c>
      <c r="C10" s="213" t="s">
        <v>3</v>
      </c>
    </row>
    <row r="11" spans="1:6" s="94" customFormat="1" ht="30" customHeight="1" x14ac:dyDescent="0.35">
      <c r="A11" s="54" t="s">
        <v>289</v>
      </c>
      <c r="B11" s="54" t="s">
        <v>875</v>
      </c>
      <c r="C11" s="55">
        <v>11000</v>
      </c>
    </row>
    <row r="12" spans="1:6" s="94" customFormat="1" ht="30" customHeight="1" x14ac:dyDescent="0.35">
      <c r="A12" s="59" t="s">
        <v>298</v>
      </c>
      <c r="B12" s="59" t="s">
        <v>299</v>
      </c>
      <c r="C12" s="55">
        <v>6000</v>
      </c>
    </row>
    <row r="13" spans="1:6" s="94" customFormat="1" ht="30" customHeight="1" x14ac:dyDescent="0.35">
      <c r="A13" s="54" t="s">
        <v>290</v>
      </c>
      <c r="B13" s="54" t="s">
        <v>291</v>
      </c>
      <c r="C13" s="55">
        <v>13000</v>
      </c>
    </row>
    <row r="14" spans="1:6" s="94" customFormat="1" ht="30" customHeight="1" x14ac:dyDescent="0.35">
      <c r="A14" s="54" t="s">
        <v>210</v>
      </c>
      <c r="B14" s="54" t="s">
        <v>292</v>
      </c>
      <c r="C14" s="55">
        <v>6000</v>
      </c>
    </row>
    <row r="15" spans="1:6" s="94" customFormat="1" ht="30" customHeight="1" x14ac:dyDescent="0.35">
      <c r="A15" s="54" t="s">
        <v>115</v>
      </c>
      <c r="B15" s="54" t="s">
        <v>293</v>
      </c>
      <c r="C15" s="55">
        <v>15000</v>
      </c>
    </row>
    <row r="16" spans="1:6" s="94" customFormat="1" ht="30" customHeight="1" x14ac:dyDescent="0.35">
      <c r="A16" s="54" t="s">
        <v>294</v>
      </c>
      <c r="B16" s="54" t="s">
        <v>295</v>
      </c>
      <c r="C16" s="55">
        <v>19200</v>
      </c>
    </row>
    <row r="17" spans="1:4" s="33" customFormat="1" ht="30" customHeight="1" x14ac:dyDescent="0.35">
      <c r="A17" s="54" t="s">
        <v>296</v>
      </c>
      <c r="B17" s="54" t="s">
        <v>113</v>
      </c>
      <c r="C17" s="55">
        <v>9000</v>
      </c>
    </row>
    <row r="18" spans="1:4" s="33" customFormat="1" ht="30" customHeight="1" x14ac:dyDescent="0.35">
      <c r="A18" s="54" t="s">
        <v>114</v>
      </c>
      <c r="B18" s="54" t="s">
        <v>297</v>
      </c>
      <c r="C18" s="55">
        <v>15000</v>
      </c>
    </row>
    <row r="19" spans="1:4" s="33" customFormat="1" ht="30" customHeight="1" x14ac:dyDescent="0.35">
      <c r="A19" s="87" t="s">
        <v>820</v>
      </c>
      <c r="B19" s="54" t="s">
        <v>112</v>
      </c>
      <c r="C19" s="55">
        <v>5800</v>
      </c>
    </row>
    <row r="20" spans="1:4" s="33" customFormat="1" ht="30" customHeight="1" x14ac:dyDescent="0.35">
      <c r="A20" s="237"/>
      <c r="B20" s="237"/>
      <c r="C20" s="194">
        <f>SUM(C11:C19)</f>
        <v>100000</v>
      </c>
    </row>
    <row r="21" spans="1:4" s="33" customFormat="1" ht="30" customHeight="1" x14ac:dyDescent="0.35">
      <c r="A21" s="57"/>
      <c r="B21" s="57"/>
      <c r="C21" s="36"/>
    </row>
    <row r="22" spans="1:4" s="94" customFormat="1" ht="30" customHeight="1" x14ac:dyDescent="0.35">
      <c r="A22" s="214" t="s">
        <v>842</v>
      </c>
      <c r="B22" s="210"/>
      <c r="C22" s="211"/>
    </row>
    <row r="23" spans="1:4" s="94" customFormat="1" ht="30" customHeight="1" x14ac:dyDescent="0.35">
      <c r="A23" s="212" t="s">
        <v>6</v>
      </c>
      <c r="B23" s="212" t="s">
        <v>7</v>
      </c>
      <c r="C23" s="213" t="s">
        <v>3</v>
      </c>
    </row>
    <row r="24" spans="1:4" s="94" customFormat="1" ht="30" customHeight="1" x14ac:dyDescent="0.35">
      <c r="A24" s="238" t="s">
        <v>303</v>
      </c>
      <c r="B24" s="210" t="s">
        <v>304</v>
      </c>
      <c r="C24" s="211">
        <v>5000</v>
      </c>
    </row>
    <row r="25" spans="1:4" s="94" customFormat="1" ht="30" customHeight="1" x14ac:dyDescent="0.35">
      <c r="A25" s="60" t="s">
        <v>475</v>
      </c>
      <c r="B25" s="60" t="s">
        <v>311</v>
      </c>
      <c r="C25" s="58">
        <v>3000</v>
      </c>
    </row>
    <row r="26" spans="1:4" s="94" customFormat="1" ht="30" customHeight="1" x14ac:dyDescent="0.35">
      <c r="A26" s="60" t="s">
        <v>119</v>
      </c>
      <c r="B26" s="60" t="s">
        <v>313</v>
      </c>
      <c r="C26" s="58">
        <v>5000</v>
      </c>
    </row>
    <row r="27" spans="1:4" s="94" customFormat="1" ht="30" customHeight="1" x14ac:dyDescent="0.35">
      <c r="A27" s="60" t="s">
        <v>316</v>
      </c>
      <c r="B27" s="60" t="s">
        <v>317</v>
      </c>
      <c r="C27" s="58">
        <v>10000</v>
      </c>
    </row>
    <row r="28" spans="1:4" s="94" customFormat="1" ht="30" customHeight="1" x14ac:dyDescent="0.35">
      <c r="A28" s="199"/>
      <c r="B28" s="199"/>
      <c r="C28" s="194">
        <f>SUM(C24:C27)</f>
        <v>23000</v>
      </c>
    </row>
    <row r="29" spans="1:4" s="94" customFormat="1" ht="30" customHeight="1" x14ac:dyDescent="0.35">
      <c r="A29" s="90"/>
      <c r="B29" s="90"/>
      <c r="C29" s="91"/>
    </row>
    <row r="30" spans="1:4" s="94" customFormat="1" ht="30" customHeight="1" x14ac:dyDescent="0.35">
      <c r="A30" s="214" t="s">
        <v>120</v>
      </c>
      <c r="B30" s="210"/>
      <c r="C30" s="211"/>
      <c r="D30" s="29"/>
    </row>
    <row r="31" spans="1:4" s="94" customFormat="1" ht="30" customHeight="1" x14ac:dyDescent="0.35">
      <c r="A31" s="212" t="s">
        <v>6</v>
      </c>
      <c r="B31" s="212" t="s">
        <v>7</v>
      </c>
      <c r="C31" s="213" t="s">
        <v>3</v>
      </c>
      <c r="D31" s="29"/>
    </row>
    <row r="32" spans="1:4" s="94" customFormat="1" ht="30" customHeight="1" x14ac:dyDescent="0.35">
      <c r="A32" s="53" t="s">
        <v>833</v>
      </c>
      <c r="B32" s="59" t="s">
        <v>834</v>
      </c>
      <c r="C32" s="55">
        <v>25000</v>
      </c>
      <c r="D32" s="29"/>
    </row>
    <row r="33" spans="1:4" s="94" customFormat="1" ht="30" customHeight="1" x14ac:dyDescent="0.35">
      <c r="A33" s="53" t="s">
        <v>321</v>
      </c>
      <c r="B33" s="59" t="s">
        <v>322</v>
      </c>
      <c r="C33" s="55">
        <v>7500</v>
      </c>
      <c r="D33" s="29"/>
    </row>
    <row r="34" spans="1:4" s="94" customFormat="1" ht="30" customHeight="1" x14ac:dyDescent="0.35">
      <c r="A34" s="53" t="s">
        <v>319</v>
      </c>
      <c r="B34" s="59" t="s">
        <v>320</v>
      </c>
      <c r="C34" s="55">
        <v>2300</v>
      </c>
      <c r="D34" s="29"/>
    </row>
    <row r="35" spans="1:4" s="94" customFormat="1" ht="30" customHeight="1" x14ac:dyDescent="0.35">
      <c r="A35" s="54" t="s">
        <v>333</v>
      </c>
      <c r="B35" s="59" t="s">
        <v>318</v>
      </c>
      <c r="C35" s="55">
        <v>5200</v>
      </c>
      <c r="D35" s="29"/>
    </row>
    <row r="36" spans="1:4" s="94" customFormat="1" ht="30" customHeight="1" x14ac:dyDescent="0.35">
      <c r="A36" s="54" t="s">
        <v>323</v>
      </c>
      <c r="B36" s="54" t="s">
        <v>324</v>
      </c>
      <c r="C36" s="55">
        <v>10000</v>
      </c>
      <c r="D36" s="29"/>
    </row>
    <row r="37" spans="1:4" s="94" customFormat="1" ht="30" customHeight="1" x14ac:dyDescent="0.35">
      <c r="A37" s="239"/>
      <c r="B37" s="215"/>
      <c r="C37" s="240">
        <f>SUM(C32:C36)</f>
        <v>50000</v>
      </c>
      <c r="D37" s="29"/>
    </row>
    <row r="38" spans="1:4" s="94" customFormat="1" ht="30" customHeight="1" x14ac:dyDescent="0.35">
      <c r="A38" s="90"/>
      <c r="B38" s="90"/>
      <c r="C38" s="91"/>
    </row>
    <row r="39" spans="1:4" s="94" customFormat="1" ht="30" customHeight="1" x14ac:dyDescent="0.35">
      <c r="A39" s="214" t="s">
        <v>121</v>
      </c>
      <c r="B39" s="210"/>
      <c r="C39" s="211"/>
      <c r="D39" s="29"/>
    </row>
    <row r="40" spans="1:4" s="94" customFormat="1" ht="30" customHeight="1" x14ac:dyDescent="0.35">
      <c r="A40" s="212" t="s">
        <v>6</v>
      </c>
      <c r="B40" s="212" t="s">
        <v>7</v>
      </c>
      <c r="C40" s="213" t="s">
        <v>3</v>
      </c>
      <c r="D40" s="29"/>
    </row>
    <row r="41" spans="1:4" s="94" customFormat="1" ht="30" customHeight="1" x14ac:dyDescent="0.35">
      <c r="A41" s="53" t="s">
        <v>331</v>
      </c>
      <c r="B41" s="59" t="s">
        <v>332</v>
      </c>
      <c r="C41" s="61">
        <v>13100</v>
      </c>
      <c r="D41" s="29"/>
    </row>
    <row r="42" spans="1:4" s="94" customFormat="1" ht="30" customHeight="1" x14ac:dyDescent="0.35">
      <c r="A42" s="53" t="s">
        <v>69</v>
      </c>
      <c r="B42" s="59" t="s">
        <v>325</v>
      </c>
      <c r="C42" s="61">
        <v>14969</v>
      </c>
      <c r="D42" s="29"/>
    </row>
    <row r="43" spans="1:4" s="94" customFormat="1" ht="30" customHeight="1" x14ac:dyDescent="0.35">
      <c r="A43" s="53" t="s">
        <v>69</v>
      </c>
      <c r="B43" s="59" t="s">
        <v>326</v>
      </c>
      <c r="C43" s="61">
        <v>80000</v>
      </c>
      <c r="D43" s="29"/>
    </row>
    <row r="44" spans="1:4" s="94" customFormat="1" ht="30" customHeight="1" x14ac:dyDescent="0.35">
      <c r="A44" s="53" t="s">
        <v>327</v>
      </c>
      <c r="B44" s="59" t="s">
        <v>328</v>
      </c>
      <c r="C44" s="61">
        <v>100000</v>
      </c>
      <c r="D44" s="29"/>
    </row>
    <row r="45" spans="1:4" s="94" customFormat="1" ht="30" customHeight="1" x14ac:dyDescent="0.35">
      <c r="A45" s="53" t="s">
        <v>66</v>
      </c>
      <c r="B45" s="59" t="s">
        <v>329</v>
      </c>
      <c r="C45" s="61">
        <v>19000</v>
      </c>
      <c r="D45" s="29"/>
    </row>
    <row r="46" spans="1:4" s="94" customFormat="1" ht="30" customHeight="1" x14ac:dyDescent="0.35">
      <c r="A46" s="54" t="s">
        <v>245</v>
      </c>
      <c r="B46" s="59" t="s">
        <v>330</v>
      </c>
      <c r="C46" s="61">
        <v>21000</v>
      </c>
      <c r="D46" s="29"/>
    </row>
    <row r="47" spans="1:4" s="94" customFormat="1" ht="30" customHeight="1" x14ac:dyDescent="0.35">
      <c r="A47" s="216"/>
      <c r="B47" s="216"/>
      <c r="C47" s="194">
        <f>SUM(C41:C46)</f>
        <v>248069</v>
      </c>
      <c r="D47" s="29"/>
    </row>
    <row r="48" spans="1:4" s="94" customFormat="1" ht="30" customHeight="1" x14ac:dyDescent="0.35">
      <c r="A48" s="98"/>
      <c r="B48" s="98"/>
      <c r="C48" s="36"/>
      <c r="D48" s="29"/>
    </row>
    <row r="49" spans="1:4" s="94" customFormat="1" ht="30" customHeight="1" x14ac:dyDescent="0.35">
      <c r="A49" s="214" t="s">
        <v>334</v>
      </c>
      <c r="B49" s="210"/>
      <c r="C49" s="211"/>
      <c r="D49" s="29"/>
    </row>
    <row r="50" spans="1:4" s="94" customFormat="1" ht="30" customHeight="1" x14ac:dyDescent="0.35">
      <c r="A50" s="212" t="s">
        <v>6</v>
      </c>
      <c r="B50" s="212" t="s">
        <v>7</v>
      </c>
      <c r="C50" s="213" t="s">
        <v>3</v>
      </c>
      <c r="D50" s="29"/>
    </row>
    <row r="51" spans="1:4" s="94" customFormat="1" ht="30" customHeight="1" x14ac:dyDescent="0.35">
      <c r="A51" s="59" t="s">
        <v>345</v>
      </c>
      <c r="B51" s="59" t="s">
        <v>346</v>
      </c>
      <c r="C51" s="61">
        <v>15000</v>
      </c>
      <c r="D51" s="29"/>
    </row>
    <row r="52" spans="1:4" s="94" customFormat="1" ht="30" customHeight="1" x14ac:dyDescent="0.35">
      <c r="A52" s="59" t="s">
        <v>337</v>
      </c>
      <c r="B52" s="59" t="s">
        <v>338</v>
      </c>
      <c r="C52" s="61">
        <v>27000</v>
      </c>
      <c r="D52" s="29"/>
    </row>
    <row r="53" spans="1:4" s="94" customFormat="1" ht="39.75" customHeight="1" x14ac:dyDescent="0.35">
      <c r="A53" s="59" t="s">
        <v>343</v>
      </c>
      <c r="B53" s="59" t="s">
        <v>344</v>
      </c>
      <c r="C53" s="61">
        <v>27000</v>
      </c>
      <c r="D53" s="29"/>
    </row>
    <row r="54" spans="1:4" s="94" customFormat="1" ht="30" customHeight="1" x14ac:dyDescent="0.35">
      <c r="A54" s="59" t="s">
        <v>339</v>
      </c>
      <c r="B54" s="59" t="s">
        <v>340</v>
      </c>
      <c r="C54" s="61">
        <v>18000</v>
      </c>
      <c r="D54" s="29"/>
    </row>
    <row r="55" spans="1:4" s="94" customFormat="1" ht="30" customHeight="1" x14ac:dyDescent="0.35">
      <c r="A55" s="59" t="s">
        <v>335</v>
      </c>
      <c r="B55" s="59" t="s">
        <v>336</v>
      </c>
      <c r="C55" s="61">
        <v>4100</v>
      </c>
      <c r="D55" s="29"/>
    </row>
    <row r="56" spans="1:4" s="94" customFormat="1" ht="30" customHeight="1" x14ac:dyDescent="0.35">
      <c r="A56" s="59" t="s">
        <v>341</v>
      </c>
      <c r="B56" s="59" t="s">
        <v>342</v>
      </c>
      <c r="C56" s="61">
        <v>13000</v>
      </c>
      <c r="D56" s="29"/>
    </row>
    <row r="57" spans="1:4" s="94" customFormat="1" ht="30" customHeight="1" x14ac:dyDescent="0.35">
      <c r="A57" s="216"/>
      <c r="B57" s="216"/>
      <c r="C57" s="194">
        <f>SUM(C51:C56)</f>
        <v>104100</v>
      </c>
      <c r="D57" s="29"/>
    </row>
    <row r="58" spans="1:4" s="94" customFormat="1" ht="30" customHeight="1" x14ac:dyDescent="0.35">
      <c r="A58" s="90"/>
      <c r="B58" s="90"/>
      <c r="C58" s="91"/>
    </row>
    <row r="59" spans="1:4" ht="30" customHeight="1" x14ac:dyDescent="0.35">
      <c r="B59" s="99" t="s">
        <v>21</v>
      </c>
      <c r="C59" s="100">
        <f>C57+C47+C37+C28+C20+C7</f>
        <v>539169</v>
      </c>
    </row>
    <row r="61" spans="1:4" x14ac:dyDescent="0.35">
      <c r="C61" s="43"/>
    </row>
  </sheetData>
  <protectedRanges>
    <protectedRange sqref="A25" name="Bereich1_7_2"/>
  </protectedRange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Biku</vt:lpstr>
      <vt:lpstr>Literatur</vt:lpstr>
      <vt:lpstr>Musik</vt:lpstr>
      <vt:lpstr>Theater</vt:lpstr>
      <vt:lpstr>Tanz</vt:lpstr>
      <vt:lpstr>Pop</vt:lpstr>
      <vt:lpstr>Film</vt:lpstr>
      <vt:lpstr>Kulturelle Teilhabe</vt:lpstr>
      <vt:lpstr>Spartenübergreifende Strukturbe</vt:lpstr>
      <vt:lpstr>Biku!Druckbereich</vt:lpstr>
      <vt:lpstr>Film!Druckbereich</vt:lpstr>
      <vt:lpstr>'Kulturelle Teilhabe'!Druckbereich</vt:lpstr>
      <vt:lpstr>Literatur!Druckbereich</vt:lpstr>
      <vt:lpstr>Musik!Druckbereich</vt:lpstr>
      <vt:lpstr>Pop!Druckbereich</vt:lpstr>
    </vt:vector>
  </TitlesOfParts>
  <Company>Stadt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frielingsdorf</dc:creator>
  <cp:lastModifiedBy>dangel</cp:lastModifiedBy>
  <cp:lastPrinted>2020-07-14T09:02:46Z</cp:lastPrinted>
  <dcterms:created xsi:type="dcterms:W3CDTF">2019-06-05T05:43:01Z</dcterms:created>
  <dcterms:modified xsi:type="dcterms:W3CDTF">2023-07-25T11:47:12Z</dcterms:modified>
</cp:coreProperties>
</file>